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6" windowHeight="7800"/>
  </bookViews>
  <sheets>
    <sheet name="高职" sheetId="1" r:id="rId1"/>
  </sheets>
  <definedNames>
    <definedName name="_xlnm._FilterDatabase" localSheetId="0" hidden="1">高职!$B$6:$H$78</definedName>
    <definedName name="_xlnm.Print_Titles" localSheetId="0">高职!$1:$5</definedName>
  </definedNames>
  <calcPr calcId="144525"/>
</workbook>
</file>

<file path=xl/calcChain.xml><?xml version="1.0" encoding="utf-8"?>
<calcChain xmlns="http://schemas.openxmlformats.org/spreadsheetml/2006/main">
  <c r="G29" i="1" l="1"/>
  <c r="G14" i="1"/>
  <c r="G13" i="1"/>
  <c r="G28" i="1"/>
  <c r="G8" i="1"/>
  <c r="G37" i="1"/>
  <c r="G68" i="1"/>
  <c r="G9" i="1"/>
  <c r="G38" i="1"/>
  <c r="D35" i="1"/>
  <c r="D34" i="1"/>
  <c r="D33" i="1"/>
  <c r="D32" i="1"/>
  <c r="F57" i="1" l="1"/>
  <c r="G57" i="1"/>
  <c r="F7" i="1"/>
  <c r="G7" i="1"/>
  <c r="D62" i="1"/>
  <c r="F65" i="1"/>
  <c r="F6" i="1" l="1"/>
  <c r="G6" i="1"/>
  <c r="D53" i="1"/>
  <c r="D54" i="1"/>
  <c r="D55" i="1"/>
  <c r="D56" i="1"/>
  <c r="E10" i="1"/>
  <c r="E39" i="1"/>
  <c r="E40" i="1"/>
  <c r="D43" i="1"/>
  <c r="D44" i="1"/>
  <c r="D45" i="1"/>
  <c r="D46" i="1"/>
  <c r="D47" i="1"/>
  <c r="E37" i="1"/>
  <c r="E38" i="1"/>
  <c r="E16" i="1"/>
  <c r="E8" i="1"/>
  <c r="D23" i="1"/>
  <c r="E9" i="1"/>
  <c r="E15" i="1"/>
  <c r="E11" i="1"/>
  <c r="E14" i="1"/>
  <c r="E12" i="1"/>
  <c r="E19" i="1"/>
  <c r="E13" i="1"/>
  <c r="E17" i="1"/>
  <c r="E18" i="1"/>
  <c r="D60" i="1" l="1"/>
  <c r="D66" i="1"/>
  <c r="D67" i="1"/>
  <c r="D68" i="1"/>
  <c r="D73" i="1"/>
  <c r="D8" i="1"/>
  <c r="D9" i="1"/>
  <c r="D10" i="1"/>
  <c r="D11" i="1"/>
  <c r="D12" i="1"/>
  <c r="D13" i="1"/>
  <c r="D14" i="1"/>
  <c r="D15" i="1"/>
  <c r="D16" i="1"/>
  <c r="D17" i="1"/>
  <c r="D18" i="1"/>
  <c r="D19" i="1"/>
  <c r="D37" i="1"/>
  <c r="D38" i="1"/>
  <c r="D39" i="1"/>
  <c r="D40" i="1"/>
  <c r="D30" i="1"/>
  <c r="D31" i="1"/>
  <c r="D20" i="1"/>
  <c r="D21" i="1"/>
  <c r="D36" i="1"/>
  <c r="D22" i="1"/>
  <c r="D24" i="1"/>
  <c r="D25" i="1"/>
  <c r="D26" i="1"/>
  <c r="D27" i="1"/>
  <c r="D28" i="1"/>
  <c r="D29" i="1"/>
  <c r="D51" i="1"/>
  <c r="D41" i="1"/>
  <c r="D42" i="1"/>
  <c r="D48" i="1"/>
  <c r="D50" i="1"/>
  <c r="D49" i="1"/>
  <c r="D52" i="1"/>
  <c r="D58" i="1"/>
  <c r="D59" i="1"/>
  <c r="D61" i="1"/>
  <c r="D63" i="1"/>
  <c r="D64" i="1"/>
  <c r="D65" i="1"/>
  <c r="D69" i="1"/>
  <c r="D70" i="1"/>
  <c r="D71" i="1"/>
  <c r="D72" i="1"/>
  <c r="D74" i="1"/>
  <c r="D75" i="1"/>
  <c r="D76" i="1"/>
  <c r="D77" i="1"/>
  <c r="D78" i="1"/>
  <c r="E57" i="1"/>
  <c r="E7" i="1"/>
  <c r="D57" i="1" l="1"/>
  <c r="E6" i="1"/>
  <c r="D6" i="1" s="1"/>
  <c r="D7" i="1"/>
</calcChain>
</file>

<file path=xl/sharedStrings.xml><?xml version="1.0" encoding="utf-8"?>
<sst xmlns="http://schemas.openxmlformats.org/spreadsheetml/2006/main" count="222" uniqueCount="125">
  <si>
    <t>单位：万元</t>
  </si>
  <si>
    <t>序号</t>
  </si>
  <si>
    <t>学校名称</t>
  </si>
  <si>
    <t>主管部门</t>
  </si>
  <si>
    <t>全年预算</t>
  </si>
  <si>
    <t>此次下达</t>
  </si>
  <si>
    <t>功能科目</t>
  </si>
  <si>
    <t>合计</t>
  </si>
  <si>
    <t>一</t>
  </si>
  <si>
    <t>市级单位</t>
  </si>
  <si>
    <t>天津工业职业学院</t>
  </si>
  <si>
    <r>
      <rPr>
        <sz val="10"/>
        <color theme="1"/>
        <rFont val="Times New Roman"/>
        <family val="1"/>
      </rPr>
      <t>2050305</t>
    </r>
    <r>
      <rPr>
        <sz val="10"/>
        <color theme="1"/>
        <rFont val="宋体"/>
        <family val="3"/>
        <charset val="134"/>
      </rPr>
      <t>高等职业教育</t>
    </r>
  </si>
  <si>
    <t>天津公安警官职业学校</t>
  </si>
  <si>
    <t>天津国土资源和房屋职业学院</t>
  </si>
  <si>
    <t>天津生物工程职业技术学院</t>
  </si>
  <si>
    <t>市教委</t>
  </si>
  <si>
    <t>天津石油职业技术学院</t>
  </si>
  <si>
    <r>
      <rPr>
        <sz val="10"/>
        <color theme="1"/>
        <rFont val="Times New Roman"/>
        <family val="1"/>
      </rPr>
      <t>2050302</t>
    </r>
    <r>
      <rPr>
        <sz val="10"/>
        <color theme="1"/>
        <rFont val="宋体"/>
        <family val="3"/>
        <charset val="134"/>
      </rPr>
      <t>中等职业教育</t>
    </r>
  </si>
  <si>
    <t>市交通运输委</t>
  </si>
  <si>
    <t>市城管委</t>
  </si>
  <si>
    <t>天津电子信息职业技术学院</t>
  </si>
  <si>
    <t>天津海运职业学院</t>
  </si>
  <si>
    <t>天津交通职业学院</t>
  </si>
  <si>
    <t>天津渤海职业技术学院</t>
  </si>
  <si>
    <t>渤化集团</t>
  </si>
  <si>
    <t>天津城市建设管理职业技术学院</t>
  </si>
  <si>
    <t>市国资委</t>
  </si>
  <si>
    <t>天津机电职业技术学院</t>
  </si>
  <si>
    <t>百利机械装备集团</t>
  </si>
  <si>
    <t>天津轻工职业技术学院</t>
  </si>
  <si>
    <t>渤海轻工投资集团</t>
  </si>
  <si>
    <t>天津商务职业学院</t>
  </si>
  <si>
    <t>商务职业学院</t>
  </si>
  <si>
    <t>天津体育职业学院</t>
  </si>
  <si>
    <t>天津铁道职业技术学院</t>
  </si>
  <si>
    <t>市人社局</t>
  </si>
  <si>
    <t>天津现代职业技术学院</t>
  </si>
  <si>
    <t>天津医学高等专科学校</t>
  </si>
  <si>
    <t>市卫健委</t>
  </si>
  <si>
    <t>天津市第一轻工业学校</t>
  </si>
  <si>
    <t>天津市第一商业学校</t>
  </si>
  <si>
    <t>市商务局</t>
  </si>
  <si>
    <t>天津市经济贸易学校</t>
  </si>
  <si>
    <t>食品集团</t>
  </si>
  <si>
    <t>天津市劳动经济学校</t>
  </si>
  <si>
    <t>天津市体育运动学校</t>
  </si>
  <si>
    <t>二</t>
  </si>
  <si>
    <t>各区</t>
  </si>
  <si>
    <r>
      <rPr>
        <sz val="10"/>
        <color theme="1"/>
        <rFont val="宋体"/>
        <family val="3"/>
        <charset val="134"/>
      </rPr>
      <t>天津市中华职业中等专业学校</t>
    </r>
    <r>
      <rPr>
        <sz val="10"/>
        <color theme="1"/>
        <rFont val="Times New Roman"/>
        <family val="1"/>
      </rPr>
      <t xml:space="preserve">  </t>
    </r>
  </si>
  <si>
    <t>和平区</t>
  </si>
  <si>
    <t>天津城市职业学院</t>
  </si>
  <si>
    <t>河北区</t>
  </si>
  <si>
    <r>
      <rPr>
        <sz val="10"/>
        <color theme="1"/>
        <rFont val="宋体"/>
        <family val="3"/>
        <charset val="134"/>
      </rPr>
      <t>天津市中山志成职业中等专业学校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</si>
  <si>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宋体"/>
        <family val="3"/>
        <charset val="134"/>
      </rPr>
      <t>天津市财经职业中等专业学校</t>
    </r>
    <r>
      <rPr>
        <sz val="10"/>
        <color theme="1"/>
        <rFont val="Times New Roman"/>
        <family val="1"/>
      </rPr>
      <t xml:space="preserve"> </t>
    </r>
  </si>
  <si>
    <t>河东区</t>
  </si>
  <si>
    <r>
      <rPr>
        <sz val="10"/>
        <color theme="1"/>
        <rFont val="宋体"/>
        <family val="3"/>
        <charset val="134"/>
      </rPr>
      <t>天津市南开区职业中等专业学校</t>
    </r>
    <r>
      <rPr>
        <sz val="10"/>
        <color theme="1"/>
        <rFont val="Times New Roman"/>
        <family val="1"/>
      </rPr>
      <t xml:space="preserve">  </t>
    </r>
  </si>
  <si>
    <t>南开区</t>
  </si>
  <si>
    <t>天津市红星职业中等专业学校</t>
  </si>
  <si>
    <t>红桥区</t>
  </si>
  <si>
    <t>天津市滨海新区塘沽第一职业中等专业学校</t>
  </si>
  <si>
    <t>滨海新区</t>
  </si>
  <si>
    <t>天津市滨海中等专业学校</t>
  </si>
  <si>
    <r>
      <rPr>
        <sz val="10"/>
        <color theme="1"/>
        <rFont val="宋体"/>
        <family val="3"/>
        <charset val="134"/>
      </rPr>
      <t>天津市滨海新区汉沽职业中等专业学校</t>
    </r>
    <r>
      <rPr>
        <sz val="10"/>
        <color theme="1"/>
        <rFont val="Times New Roman"/>
        <family val="1"/>
      </rPr>
      <t xml:space="preserve">  </t>
    </r>
  </si>
  <si>
    <t>天津滨海职业学院</t>
  </si>
  <si>
    <t>天津市东丽区职业教育中心学校</t>
  </si>
  <si>
    <t>东丽区</t>
  </si>
  <si>
    <r>
      <rPr>
        <sz val="10"/>
        <color theme="1"/>
        <rFont val="宋体"/>
        <family val="3"/>
        <charset val="134"/>
      </rPr>
      <t>天津市西青区中等专业学校</t>
    </r>
    <r>
      <rPr>
        <sz val="10"/>
        <color theme="1"/>
        <rFont val="Times New Roman"/>
        <family val="1"/>
      </rPr>
      <t xml:space="preserve">  </t>
    </r>
  </si>
  <si>
    <t>西青区</t>
  </si>
  <si>
    <t>天津市南洋工业学校</t>
  </si>
  <si>
    <t>津南区</t>
  </si>
  <si>
    <r>
      <rPr>
        <sz val="10"/>
        <color theme="1"/>
        <rFont val="宋体"/>
        <family val="3"/>
        <charset val="134"/>
      </rPr>
      <t>天津市北辰区中等职业技术学校</t>
    </r>
    <r>
      <rPr>
        <sz val="10"/>
        <color theme="1"/>
        <rFont val="Times New Roman"/>
        <family val="1"/>
      </rPr>
      <t xml:space="preserve"> </t>
    </r>
  </si>
  <si>
    <t>北辰区</t>
  </si>
  <si>
    <r>
      <rPr>
        <sz val="10"/>
        <color theme="1"/>
        <rFont val="宋体"/>
        <family val="3"/>
        <charset val="134"/>
      </rPr>
      <t>天津市民族中等职业技术学校</t>
    </r>
    <r>
      <rPr>
        <sz val="10"/>
        <color theme="1"/>
        <rFont val="Times New Roman"/>
        <family val="1"/>
      </rPr>
      <t xml:space="preserve">  </t>
    </r>
  </si>
  <si>
    <t>天津市武清区职业教育中心</t>
  </si>
  <si>
    <t>武清区</t>
  </si>
  <si>
    <t>天津市宝坻区职业教育与成人教育中心</t>
  </si>
  <si>
    <t>宝坻区</t>
  </si>
  <si>
    <t>天津市信息工程学校</t>
  </si>
  <si>
    <t>蓟州区</t>
  </si>
  <si>
    <r>
      <rPr>
        <sz val="10"/>
        <color theme="1"/>
        <rFont val="宋体"/>
        <family val="3"/>
        <charset val="134"/>
      </rPr>
      <t>天津市宁河区中等专业学校</t>
    </r>
    <r>
      <rPr>
        <sz val="10"/>
        <color theme="1"/>
        <rFont val="Times New Roman"/>
        <family val="1"/>
      </rPr>
      <t xml:space="preserve">  </t>
    </r>
  </si>
  <si>
    <t>宁河区</t>
  </si>
  <si>
    <t>天津市静海区成人职业教育中心</t>
  </si>
  <si>
    <t>静海区</t>
  </si>
  <si>
    <t>2023年现代职业教育质量提升计划资金分配情况表</t>
    <phoneticPr fontId="12" type="noConversion"/>
  </si>
  <si>
    <t>已告知</t>
    <phoneticPr fontId="12" type="noConversion"/>
  </si>
  <si>
    <t>年度预算</t>
    <phoneticPr fontId="12" type="noConversion"/>
  </si>
  <si>
    <t>追加预算</t>
    <phoneticPr fontId="12" type="noConversion"/>
  </si>
  <si>
    <t>天津市职业大学</t>
  </si>
  <si>
    <t>市教委</t>
    <phoneticPr fontId="12" type="noConversion"/>
  </si>
  <si>
    <t>天津市委员会财务与资产管理中心（滨海汽车）</t>
    <phoneticPr fontId="12" type="noConversion"/>
  </si>
  <si>
    <t>天津工艺美术职业学院</t>
    <phoneticPr fontId="12" type="noConversion"/>
  </si>
  <si>
    <t>天津艺术职业学院</t>
    <phoneticPr fontId="12" type="noConversion"/>
  </si>
  <si>
    <t>天津中德应用技术大学</t>
    <phoneticPr fontId="12" type="noConversion"/>
  </si>
  <si>
    <t>天津职业技术师范大学</t>
    <phoneticPr fontId="12" type="noConversion"/>
  </si>
  <si>
    <t>天津市委员会财务与资产管理中心（生态城汉德）</t>
    <phoneticPr fontId="12" type="noConversion"/>
  </si>
  <si>
    <t>天津市化学工业学校</t>
    <phoneticPr fontId="12" type="noConversion"/>
  </si>
  <si>
    <t xml:space="preserve">天津市建筑工程学校  </t>
  </si>
  <si>
    <t xml:space="preserve">天津市市政工程学校  </t>
  </si>
  <si>
    <t xml:space="preserve">天津市物资贸易学校  </t>
  </si>
  <si>
    <t xml:space="preserve">天津市园林学校  </t>
  </si>
  <si>
    <t xml:space="preserve">天津音乐学院附属中等音乐学校  </t>
  </si>
  <si>
    <t xml:space="preserve">天津市幼儿师范学校  </t>
  </si>
  <si>
    <t>天津市交通学校</t>
  </si>
  <si>
    <t>天津市委员会财务与资产管理中心（现代职业学校）</t>
    <phoneticPr fontId="12" type="noConversion"/>
  </si>
  <si>
    <t>市文旅局</t>
    <phoneticPr fontId="12" type="noConversion"/>
  </si>
  <si>
    <t>市公安局</t>
    <phoneticPr fontId="12" type="noConversion"/>
  </si>
  <si>
    <t>市住建委</t>
    <phoneticPr fontId="12" type="noConversion"/>
  </si>
  <si>
    <t>市体育局</t>
    <phoneticPr fontId="12" type="noConversion"/>
  </si>
  <si>
    <t>中德应用技术大学</t>
    <phoneticPr fontId="12" type="noConversion"/>
  </si>
  <si>
    <t>渤化集团</t>
    <phoneticPr fontId="12" type="noConversion"/>
  </si>
  <si>
    <t>天津市机电工艺技师学院</t>
  </si>
  <si>
    <t>天津市电子信息技师学院</t>
  </si>
  <si>
    <t>天津市劳动保障技师学院</t>
  </si>
  <si>
    <t>天津职业技术师范大学附属高级技校</t>
  </si>
  <si>
    <t>天津市公用技师学院</t>
  </si>
  <si>
    <t>2050303技校教育</t>
  </si>
  <si>
    <t>河西区</t>
    <phoneticPr fontId="12" type="noConversion"/>
  </si>
  <si>
    <t>天津市电子计算机职业中等专业学校</t>
    <phoneticPr fontId="12" type="noConversion"/>
  </si>
  <si>
    <t>天津市教育科学研究院（鲁班工坊研究推广项目）</t>
    <phoneticPr fontId="12" type="noConversion"/>
  </si>
  <si>
    <t>天津市教育科学研究院（产教融合研究项目）</t>
    <phoneticPr fontId="12" type="noConversion"/>
  </si>
  <si>
    <t>天津市教育科学研究院（产教融合实训基地项目）</t>
    <phoneticPr fontId="12" type="noConversion"/>
  </si>
  <si>
    <t>天津市教育科学研究院（鲁班工坊教学资源库建设）</t>
    <phoneticPr fontId="12" type="noConversion"/>
  </si>
  <si>
    <t>天津市教育科学研究院（创新发展智库建设）</t>
    <phoneticPr fontId="12" type="noConversion"/>
  </si>
  <si>
    <t>天津市委员会财务与资产管理中心（天津大学）</t>
    <phoneticPr fontId="12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</si>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</sst>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22"/>
      <color theme="1"/>
      <name val="黑体"/>
      <family val="3"/>
      <charset val="134"/>
    </font>
    <font>
      <sz val="16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Zeros="0" tabSelected="1" workbookViewId="0">
      <pane ySplit="2" topLeftCell="A3" activePane="bottomLeft" state="frozen"/>
      <selection pane="bottomLeft" activeCell="C56" sqref="C56"/>
    </sheetView>
  </sheetViews>
  <sheetFormatPr defaultRowHeight="13.8" x14ac:dyDescent="0.25"/>
  <cols>
    <col min="1" max="1" width="6.33203125" style="1" customWidth="1"/>
    <col min="2" max="2" width="48.44140625" style="1" bestFit="1" customWidth="1"/>
    <col min="3" max="3" width="17.33203125" style="1" bestFit="1" customWidth="1"/>
    <col min="4" max="4" width="10.21875" style="1" customWidth="1"/>
    <col min="5" max="5" width="10.44140625" style="1" bestFit="1" customWidth="1"/>
    <col min="6" max="7" width="10.21875" style="1" customWidth="1"/>
    <col min="8" max="8" width="20.21875" style="2" customWidth="1"/>
    <col min="9" max="16384" width="8.88671875" style="1"/>
  </cols>
  <sheetData>
    <row r="1" spans="1:8" ht="18.600000000000001" customHeight="1" x14ac:dyDescent="0.25">
      <c r="A1" s="31" t="s">
        <v>124</v>
      </c>
      <c r="B1" s="31"/>
      <c r="C1" s="3"/>
      <c r="D1" s="3"/>
      <c r="E1" s="3"/>
      <c r="F1" s="3"/>
      <c r="G1" s="3"/>
      <c r="H1" s="4"/>
    </row>
    <row r="2" spans="1:8" ht="24.6" customHeight="1" x14ac:dyDescent="0.25">
      <c r="A2" s="32" t="s">
        <v>83</v>
      </c>
      <c r="B2" s="32"/>
      <c r="C2" s="32"/>
      <c r="D2" s="32"/>
      <c r="E2" s="32"/>
      <c r="F2" s="32"/>
      <c r="G2" s="32"/>
      <c r="H2" s="32"/>
    </row>
    <row r="3" spans="1:8" ht="20.399999999999999" x14ac:dyDescent="0.25">
      <c r="A3" s="5"/>
      <c r="B3" s="5"/>
      <c r="C3" s="5"/>
      <c r="D3" s="5"/>
      <c r="E3" s="5"/>
      <c r="F3" s="5"/>
      <c r="G3" s="5"/>
      <c r="H3" s="6" t="s">
        <v>0</v>
      </c>
    </row>
    <row r="4" spans="1:8" ht="19.95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84</v>
      </c>
      <c r="F4" s="33" t="s">
        <v>5</v>
      </c>
      <c r="G4" s="34"/>
      <c r="H4" s="37" t="s">
        <v>6</v>
      </c>
    </row>
    <row r="5" spans="1:8" ht="19.95" customHeight="1" x14ac:dyDescent="0.25">
      <c r="A5" s="36"/>
      <c r="B5" s="36"/>
      <c r="C5" s="36"/>
      <c r="D5" s="36"/>
      <c r="E5" s="36"/>
      <c r="F5" s="7" t="s">
        <v>85</v>
      </c>
      <c r="G5" s="7" t="s">
        <v>86</v>
      </c>
      <c r="H5" s="38"/>
    </row>
    <row r="6" spans="1:8" ht="21" customHeight="1" x14ac:dyDescent="0.25">
      <c r="A6" s="8"/>
      <c r="B6" s="9" t="s">
        <v>7</v>
      </c>
      <c r="C6" s="10"/>
      <c r="D6" s="11">
        <f>SUM(E6:G6)</f>
        <v>35050.000000000015</v>
      </c>
      <c r="E6" s="11">
        <f>E7+E57</f>
        <v>26698.585000000014</v>
      </c>
      <c r="F6" s="11">
        <f t="shared" ref="F6:G6" si="0">F7+F57</f>
        <v>517.41499999999996</v>
      </c>
      <c r="G6" s="11">
        <f t="shared" si="0"/>
        <v>7834.0000000000009</v>
      </c>
      <c r="H6" s="12"/>
    </row>
    <row r="7" spans="1:8" ht="21" customHeight="1" x14ac:dyDescent="0.25">
      <c r="A7" s="13" t="s">
        <v>8</v>
      </c>
      <c r="B7" s="14" t="s">
        <v>9</v>
      </c>
      <c r="C7" s="15"/>
      <c r="D7" s="16">
        <f t="shared" ref="D7:D78" si="1">SUM(E7:G7)</f>
        <v>31311.785000000014</v>
      </c>
      <c r="E7" s="16">
        <f>SUM(E8:E56)</f>
        <v>24012.585000000014</v>
      </c>
      <c r="F7" s="16">
        <f t="shared" ref="F7:G7" si="2">SUM(F8:F56)</f>
        <v>0</v>
      </c>
      <c r="G7" s="16">
        <f t="shared" si="2"/>
        <v>7299.2000000000007</v>
      </c>
      <c r="H7" s="17"/>
    </row>
    <row r="8" spans="1:8" ht="22.05" customHeight="1" x14ac:dyDescent="0.25">
      <c r="A8" s="18">
        <v>1</v>
      </c>
      <c r="B8" s="19" t="s">
        <v>87</v>
      </c>
      <c r="C8" s="19" t="s">
        <v>15</v>
      </c>
      <c r="D8" s="20">
        <f t="shared" si="1"/>
        <v>6150.35</v>
      </c>
      <c r="E8" s="20">
        <f>1080+5000+45.35</f>
        <v>6125.35</v>
      </c>
      <c r="F8" s="20"/>
      <c r="G8" s="20">
        <f>10+5+10</f>
        <v>25</v>
      </c>
      <c r="H8" s="21" t="s">
        <v>11</v>
      </c>
    </row>
    <row r="9" spans="1:8" ht="22.05" customHeight="1" x14ac:dyDescent="0.25">
      <c r="A9" s="18">
        <v>2</v>
      </c>
      <c r="B9" s="19" t="s">
        <v>37</v>
      </c>
      <c r="C9" s="19" t="s">
        <v>38</v>
      </c>
      <c r="D9" s="20">
        <f t="shared" si="1"/>
        <v>2942.3150000000001</v>
      </c>
      <c r="E9" s="20">
        <f>420+2500+7.315</f>
        <v>2927.3150000000001</v>
      </c>
      <c r="F9" s="20"/>
      <c r="G9" s="20">
        <f>10+5</f>
        <v>15</v>
      </c>
      <c r="H9" s="21" t="s">
        <v>11</v>
      </c>
    </row>
    <row r="10" spans="1:8" ht="22.05" customHeight="1" x14ac:dyDescent="0.25">
      <c r="A10" s="18">
        <v>3</v>
      </c>
      <c r="B10" s="19" t="s">
        <v>29</v>
      </c>
      <c r="C10" s="19" t="s">
        <v>30</v>
      </c>
      <c r="D10" s="20">
        <f t="shared" si="1"/>
        <v>1617.7149999999999</v>
      </c>
      <c r="E10" s="20">
        <f>540+1000+22.715+50</f>
        <v>1612.7149999999999</v>
      </c>
      <c r="F10" s="20"/>
      <c r="G10" s="20">
        <v>5</v>
      </c>
      <c r="H10" s="21" t="s">
        <v>11</v>
      </c>
    </row>
    <row r="11" spans="1:8" ht="22.05" customHeight="1" x14ac:dyDescent="0.25">
      <c r="A11" s="18">
        <v>4</v>
      </c>
      <c r="B11" s="19" t="s">
        <v>20</v>
      </c>
      <c r="C11" s="26" t="s">
        <v>88</v>
      </c>
      <c r="D11" s="20">
        <f t="shared" si="1"/>
        <v>1592.655</v>
      </c>
      <c r="E11" s="20">
        <f>540+1000+42.655</f>
        <v>1582.655</v>
      </c>
      <c r="F11" s="20"/>
      <c r="G11" s="20">
        <v>10</v>
      </c>
      <c r="H11" s="21" t="s">
        <v>11</v>
      </c>
    </row>
    <row r="12" spans="1:8" ht="22.05" customHeight="1" x14ac:dyDescent="0.25">
      <c r="A12" s="18">
        <v>5</v>
      </c>
      <c r="B12" s="19" t="s">
        <v>36</v>
      </c>
      <c r="C12" s="19" t="s">
        <v>30</v>
      </c>
      <c r="D12" s="20">
        <f t="shared" si="1"/>
        <v>1577.4849999999999</v>
      </c>
      <c r="E12" s="20">
        <f>540+1000+27.485</f>
        <v>1567.4849999999999</v>
      </c>
      <c r="F12" s="20"/>
      <c r="G12" s="20">
        <v>10</v>
      </c>
      <c r="H12" s="21" t="s">
        <v>11</v>
      </c>
    </row>
    <row r="13" spans="1:8" ht="22.05" customHeight="1" x14ac:dyDescent="0.25">
      <c r="A13" s="18">
        <v>6</v>
      </c>
      <c r="B13" s="19" t="s">
        <v>22</v>
      </c>
      <c r="C13" s="19" t="s">
        <v>15</v>
      </c>
      <c r="D13" s="20">
        <f t="shared" si="1"/>
        <v>1637.65</v>
      </c>
      <c r="E13" s="20">
        <f>540+700+37.65</f>
        <v>1277.6500000000001</v>
      </c>
      <c r="F13" s="20"/>
      <c r="G13" s="20">
        <f>355+5</f>
        <v>360</v>
      </c>
      <c r="H13" s="21" t="s">
        <v>11</v>
      </c>
    </row>
    <row r="14" spans="1:8" ht="22.05" customHeight="1" x14ac:dyDescent="0.25">
      <c r="A14" s="18">
        <v>7</v>
      </c>
      <c r="B14" s="19" t="s">
        <v>23</v>
      </c>
      <c r="C14" s="19" t="s">
        <v>24</v>
      </c>
      <c r="D14" s="20">
        <f t="shared" si="1"/>
        <v>782.32500000000005</v>
      </c>
      <c r="E14" s="20">
        <f>350+400+17.325</f>
        <v>767.32500000000005</v>
      </c>
      <c r="F14" s="20"/>
      <c r="G14" s="20">
        <f>10+5</f>
        <v>15</v>
      </c>
      <c r="H14" s="21" t="s">
        <v>11</v>
      </c>
    </row>
    <row r="15" spans="1:8" ht="22.05" customHeight="1" x14ac:dyDescent="0.25">
      <c r="A15" s="18">
        <v>8</v>
      </c>
      <c r="B15" s="19" t="s">
        <v>27</v>
      </c>
      <c r="C15" s="19" t="s">
        <v>28</v>
      </c>
      <c r="D15" s="20">
        <f t="shared" si="1"/>
        <v>1059.48</v>
      </c>
      <c r="E15" s="20">
        <f>1040+19.48</f>
        <v>1059.48</v>
      </c>
      <c r="F15" s="20"/>
      <c r="G15" s="20"/>
      <c r="H15" s="21" t="s">
        <v>11</v>
      </c>
    </row>
    <row r="16" spans="1:8" ht="22.05" customHeight="1" x14ac:dyDescent="0.25">
      <c r="A16" s="18">
        <v>9</v>
      </c>
      <c r="B16" s="19" t="s">
        <v>31</v>
      </c>
      <c r="C16" s="19" t="s">
        <v>32</v>
      </c>
      <c r="D16" s="20">
        <f t="shared" si="1"/>
        <v>853.625</v>
      </c>
      <c r="E16" s="20">
        <f>840+13.625</f>
        <v>853.625</v>
      </c>
      <c r="F16" s="20"/>
      <c r="G16" s="20"/>
      <c r="H16" s="21" t="s">
        <v>11</v>
      </c>
    </row>
    <row r="17" spans="1:8" ht="22.05" customHeight="1" x14ac:dyDescent="0.25">
      <c r="A17" s="18">
        <v>10</v>
      </c>
      <c r="B17" s="19" t="s">
        <v>21</v>
      </c>
      <c r="C17" s="19" t="s">
        <v>15</v>
      </c>
      <c r="D17" s="20">
        <f t="shared" si="1"/>
        <v>1020.78</v>
      </c>
      <c r="E17" s="20">
        <f>1010+10.78</f>
        <v>1020.78</v>
      </c>
      <c r="F17" s="20"/>
      <c r="G17" s="20"/>
      <c r="H17" s="21" t="s">
        <v>11</v>
      </c>
    </row>
    <row r="18" spans="1:8" ht="22.05" customHeight="1" x14ac:dyDescent="0.25">
      <c r="A18" s="18">
        <v>11</v>
      </c>
      <c r="B18" s="19" t="s">
        <v>25</v>
      </c>
      <c r="C18" s="19" t="s">
        <v>26</v>
      </c>
      <c r="D18" s="20">
        <f t="shared" si="1"/>
        <v>1056.4000000000001</v>
      </c>
      <c r="E18" s="20">
        <f>1040+16.4</f>
        <v>1056.4000000000001</v>
      </c>
      <c r="F18" s="20"/>
      <c r="G18" s="20"/>
      <c r="H18" s="21" t="s">
        <v>11</v>
      </c>
    </row>
    <row r="19" spans="1:8" ht="22.05" customHeight="1" x14ac:dyDescent="0.25">
      <c r="A19" s="18">
        <v>12</v>
      </c>
      <c r="B19" s="19" t="s">
        <v>34</v>
      </c>
      <c r="C19" s="19" t="s">
        <v>35</v>
      </c>
      <c r="D19" s="20">
        <f t="shared" si="1"/>
        <v>1271.78</v>
      </c>
      <c r="E19" s="20">
        <f>1250+11.78</f>
        <v>1261.78</v>
      </c>
      <c r="F19" s="20"/>
      <c r="G19" s="20">
        <v>10</v>
      </c>
      <c r="H19" s="21" t="s">
        <v>11</v>
      </c>
    </row>
    <row r="20" spans="1:8" ht="22.05" customHeight="1" x14ac:dyDescent="0.25">
      <c r="A20" s="18">
        <v>13</v>
      </c>
      <c r="B20" s="19" t="s">
        <v>14</v>
      </c>
      <c r="C20" s="26" t="s">
        <v>88</v>
      </c>
      <c r="D20" s="20">
        <f t="shared" si="1"/>
        <v>414.32</v>
      </c>
      <c r="E20" s="20">
        <v>14.32</v>
      </c>
      <c r="F20" s="20"/>
      <c r="G20" s="20">
        <v>400</v>
      </c>
      <c r="H20" s="21" t="s">
        <v>11</v>
      </c>
    </row>
    <row r="21" spans="1:8" ht="22.05" customHeight="1" x14ac:dyDescent="0.25">
      <c r="A21" s="18">
        <v>14</v>
      </c>
      <c r="B21" s="19" t="s">
        <v>16</v>
      </c>
      <c r="C21" s="26" t="s">
        <v>88</v>
      </c>
      <c r="D21" s="20">
        <f t="shared" si="1"/>
        <v>413.09</v>
      </c>
      <c r="E21" s="20">
        <v>13.09</v>
      </c>
      <c r="F21" s="20"/>
      <c r="G21" s="20">
        <v>400</v>
      </c>
      <c r="H21" s="21" t="s">
        <v>11</v>
      </c>
    </row>
    <row r="22" spans="1:8" ht="22.05" customHeight="1" x14ac:dyDescent="0.25">
      <c r="A22" s="18">
        <v>15</v>
      </c>
      <c r="B22" s="19" t="s">
        <v>10</v>
      </c>
      <c r="C22" s="26" t="s">
        <v>88</v>
      </c>
      <c r="D22" s="20">
        <f t="shared" si="1"/>
        <v>471.19</v>
      </c>
      <c r="E22" s="20">
        <v>36.19</v>
      </c>
      <c r="F22" s="20"/>
      <c r="G22" s="20">
        <v>435</v>
      </c>
      <c r="H22" s="21" t="s">
        <v>11</v>
      </c>
    </row>
    <row r="23" spans="1:8" ht="22.05" customHeight="1" x14ac:dyDescent="0.25">
      <c r="A23" s="18">
        <v>16</v>
      </c>
      <c r="B23" s="26" t="s">
        <v>91</v>
      </c>
      <c r="C23" s="26" t="s">
        <v>104</v>
      </c>
      <c r="D23" s="20">
        <f t="shared" si="1"/>
        <v>303.08</v>
      </c>
      <c r="E23" s="20">
        <v>3.08</v>
      </c>
      <c r="F23" s="20"/>
      <c r="G23" s="20">
        <v>300</v>
      </c>
      <c r="H23" s="21" t="s">
        <v>11</v>
      </c>
    </row>
    <row r="24" spans="1:8" ht="22.05" customHeight="1" x14ac:dyDescent="0.25">
      <c r="A24" s="18">
        <v>17</v>
      </c>
      <c r="B24" s="26" t="s">
        <v>90</v>
      </c>
      <c r="C24" s="26" t="s">
        <v>104</v>
      </c>
      <c r="D24" s="20">
        <f t="shared" si="1"/>
        <v>9.2349999999999994</v>
      </c>
      <c r="E24" s="20">
        <v>4.2350000000000003</v>
      </c>
      <c r="F24" s="20"/>
      <c r="G24" s="20">
        <v>5</v>
      </c>
      <c r="H24" s="21" t="s">
        <v>11</v>
      </c>
    </row>
    <row r="25" spans="1:8" ht="22.05" customHeight="1" x14ac:dyDescent="0.25">
      <c r="A25" s="18">
        <v>18</v>
      </c>
      <c r="B25" s="19" t="s">
        <v>12</v>
      </c>
      <c r="C25" s="26" t="s">
        <v>105</v>
      </c>
      <c r="D25" s="20">
        <f t="shared" si="1"/>
        <v>305.08</v>
      </c>
      <c r="E25" s="20">
        <v>5.08</v>
      </c>
      <c r="F25" s="20"/>
      <c r="G25" s="20">
        <v>300</v>
      </c>
      <c r="H25" s="21" t="s">
        <v>11</v>
      </c>
    </row>
    <row r="26" spans="1:8" ht="22.05" customHeight="1" x14ac:dyDescent="0.25">
      <c r="A26" s="18">
        <v>19</v>
      </c>
      <c r="B26" s="19" t="s">
        <v>13</v>
      </c>
      <c r="C26" s="26" t="s">
        <v>106</v>
      </c>
      <c r="D26" s="20">
        <f t="shared" si="1"/>
        <v>359.86500000000001</v>
      </c>
      <c r="E26" s="20">
        <v>19.864999999999998</v>
      </c>
      <c r="F26" s="20"/>
      <c r="G26" s="20">
        <v>340</v>
      </c>
      <c r="H26" s="21" t="s">
        <v>11</v>
      </c>
    </row>
    <row r="27" spans="1:8" ht="22.05" customHeight="1" x14ac:dyDescent="0.25">
      <c r="A27" s="18">
        <v>20</v>
      </c>
      <c r="B27" s="19" t="s">
        <v>33</v>
      </c>
      <c r="C27" s="26" t="s">
        <v>107</v>
      </c>
      <c r="D27" s="20">
        <f t="shared" si="1"/>
        <v>3.54</v>
      </c>
      <c r="E27" s="20">
        <v>3.54</v>
      </c>
      <c r="F27" s="20"/>
      <c r="G27" s="20"/>
      <c r="H27" s="21" t="s">
        <v>11</v>
      </c>
    </row>
    <row r="28" spans="1:8" ht="22.05" customHeight="1" x14ac:dyDescent="0.25">
      <c r="A28" s="18">
        <v>21</v>
      </c>
      <c r="B28" s="26" t="s">
        <v>92</v>
      </c>
      <c r="C28" s="26" t="s">
        <v>108</v>
      </c>
      <c r="D28" s="20">
        <f t="shared" si="1"/>
        <v>62.81</v>
      </c>
      <c r="E28" s="20">
        <v>42.81</v>
      </c>
      <c r="F28" s="20"/>
      <c r="G28" s="20">
        <f>10+10</f>
        <v>20</v>
      </c>
      <c r="H28" s="21" t="s">
        <v>11</v>
      </c>
    </row>
    <row r="29" spans="1:8" ht="22.05" customHeight="1" x14ac:dyDescent="0.25">
      <c r="A29" s="18">
        <v>22</v>
      </c>
      <c r="B29" s="26" t="s">
        <v>93</v>
      </c>
      <c r="C29" s="26" t="s">
        <v>88</v>
      </c>
      <c r="D29" s="20">
        <f t="shared" si="1"/>
        <v>354.02</v>
      </c>
      <c r="E29" s="20">
        <v>114.02</v>
      </c>
      <c r="F29" s="20"/>
      <c r="G29" s="20">
        <f>60+10+170</f>
        <v>240</v>
      </c>
      <c r="H29" s="21" t="s">
        <v>11</v>
      </c>
    </row>
    <row r="30" spans="1:8" ht="22.05" customHeight="1" x14ac:dyDescent="0.25">
      <c r="A30" s="18">
        <v>23</v>
      </c>
      <c r="B30" s="26" t="s">
        <v>118</v>
      </c>
      <c r="C30" s="19" t="s">
        <v>15</v>
      </c>
      <c r="D30" s="20">
        <f t="shared" ref="D30:D40" si="3">SUM(E30:G30)</f>
        <v>300</v>
      </c>
      <c r="E30" s="20">
        <v>300</v>
      </c>
      <c r="F30" s="20"/>
      <c r="G30" s="20"/>
      <c r="H30" s="21" t="s">
        <v>11</v>
      </c>
    </row>
    <row r="31" spans="1:8" ht="22.05" customHeight="1" x14ac:dyDescent="0.25">
      <c r="A31" s="18">
        <v>24</v>
      </c>
      <c r="B31" s="26" t="s">
        <v>119</v>
      </c>
      <c r="C31" s="19" t="s">
        <v>15</v>
      </c>
      <c r="D31" s="20">
        <f t="shared" si="3"/>
        <v>150</v>
      </c>
      <c r="E31" s="20">
        <v>150</v>
      </c>
      <c r="F31" s="20"/>
      <c r="G31" s="20"/>
      <c r="H31" s="21" t="s">
        <v>11</v>
      </c>
    </row>
    <row r="32" spans="1:8" ht="22.05" customHeight="1" x14ac:dyDescent="0.25">
      <c r="A32" s="18">
        <v>25</v>
      </c>
      <c r="B32" s="26" t="s">
        <v>120</v>
      </c>
      <c r="C32" s="19" t="s">
        <v>15</v>
      </c>
      <c r="D32" s="20">
        <f t="shared" si="3"/>
        <v>3000</v>
      </c>
      <c r="E32" s="20"/>
      <c r="F32" s="20"/>
      <c r="G32" s="20">
        <v>3000</v>
      </c>
      <c r="H32" s="21" t="s">
        <v>11</v>
      </c>
    </row>
    <row r="33" spans="1:8" ht="22.05" customHeight="1" x14ac:dyDescent="0.25">
      <c r="A33" s="18">
        <v>26</v>
      </c>
      <c r="B33" s="26" t="s">
        <v>121</v>
      </c>
      <c r="C33" s="19" t="s">
        <v>15</v>
      </c>
      <c r="D33" s="20">
        <f t="shared" si="3"/>
        <v>500</v>
      </c>
      <c r="E33" s="20"/>
      <c r="F33" s="20"/>
      <c r="G33" s="20">
        <v>500</v>
      </c>
      <c r="H33" s="21" t="s">
        <v>11</v>
      </c>
    </row>
    <row r="34" spans="1:8" ht="22.05" customHeight="1" x14ac:dyDescent="0.25">
      <c r="A34" s="18">
        <v>27</v>
      </c>
      <c r="B34" s="26" t="s">
        <v>122</v>
      </c>
      <c r="C34" s="19" t="s">
        <v>15</v>
      </c>
      <c r="D34" s="20">
        <f t="shared" si="3"/>
        <v>60</v>
      </c>
      <c r="E34" s="20"/>
      <c r="F34" s="20"/>
      <c r="G34" s="20">
        <v>60</v>
      </c>
      <c r="H34" s="21" t="s">
        <v>11</v>
      </c>
    </row>
    <row r="35" spans="1:8" ht="22.05" customHeight="1" x14ac:dyDescent="0.25">
      <c r="A35" s="18">
        <v>28</v>
      </c>
      <c r="B35" s="26" t="s">
        <v>123</v>
      </c>
      <c r="C35" s="19" t="s">
        <v>15</v>
      </c>
      <c r="D35" s="20">
        <f t="shared" si="3"/>
        <v>60</v>
      </c>
      <c r="E35" s="20"/>
      <c r="F35" s="20"/>
      <c r="G35" s="20">
        <v>60</v>
      </c>
      <c r="H35" s="21" t="s">
        <v>11</v>
      </c>
    </row>
    <row r="36" spans="1:8" ht="22.05" customHeight="1" x14ac:dyDescent="0.25">
      <c r="A36" s="18">
        <v>29</v>
      </c>
      <c r="B36" s="26" t="s">
        <v>89</v>
      </c>
      <c r="C36" s="26" t="s">
        <v>88</v>
      </c>
      <c r="D36" s="20">
        <f t="shared" si="3"/>
        <v>166.4</v>
      </c>
      <c r="E36" s="20">
        <v>16.399999999999999</v>
      </c>
      <c r="F36" s="20"/>
      <c r="G36" s="20">
        <v>150</v>
      </c>
      <c r="H36" s="21" t="s">
        <v>11</v>
      </c>
    </row>
    <row r="37" spans="1:8" ht="22.05" customHeight="1" x14ac:dyDescent="0.25">
      <c r="A37" s="18">
        <v>30</v>
      </c>
      <c r="B37" s="19" t="s">
        <v>40</v>
      </c>
      <c r="C37" s="19" t="s">
        <v>41</v>
      </c>
      <c r="D37" s="20">
        <f t="shared" si="3"/>
        <v>432.58500000000004</v>
      </c>
      <c r="E37" s="20">
        <f>312+15.785</f>
        <v>327.78500000000003</v>
      </c>
      <c r="F37" s="20"/>
      <c r="G37" s="20">
        <f>89.8+10+5</f>
        <v>104.8</v>
      </c>
      <c r="H37" s="21" t="s">
        <v>17</v>
      </c>
    </row>
    <row r="38" spans="1:8" ht="22.05" customHeight="1" x14ac:dyDescent="0.25">
      <c r="A38" s="18">
        <v>31</v>
      </c>
      <c r="B38" s="19" t="s">
        <v>39</v>
      </c>
      <c r="C38" s="19" t="s">
        <v>30</v>
      </c>
      <c r="D38" s="20">
        <f t="shared" si="3"/>
        <v>423.19499999999999</v>
      </c>
      <c r="E38" s="20">
        <f>312+11.395</f>
        <v>323.39499999999998</v>
      </c>
      <c r="F38" s="20"/>
      <c r="G38" s="20">
        <f>89.8+10</f>
        <v>99.8</v>
      </c>
      <c r="H38" s="21" t="s">
        <v>17</v>
      </c>
    </row>
    <row r="39" spans="1:8" ht="22.05" customHeight="1" x14ac:dyDescent="0.25">
      <c r="A39" s="18">
        <v>32</v>
      </c>
      <c r="B39" s="19" t="s">
        <v>44</v>
      </c>
      <c r="C39" s="19" t="s">
        <v>35</v>
      </c>
      <c r="D39" s="20">
        <f t="shared" si="3"/>
        <v>327.78500000000003</v>
      </c>
      <c r="E39" s="20">
        <f>312+15.785</f>
        <v>327.78500000000003</v>
      </c>
      <c r="F39" s="20"/>
      <c r="G39" s="20"/>
      <c r="H39" s="21" t="s">
        <v>17</v>
      </c>
    </row>
    <row r="40" spans="1:8" ht="22.05" customHeight="1" x14ac:dyDescent="0.25">
      <c r="A40" s="18">
        <v>33</v>
      </c>
      <c r="B40" s="19" t="s">
        <v>42</v>
      </c>
      <c r="C40" s="19" t="s">
        <v>43</v>
      </c>
      <c r="D40" s="20">
        <f t="shared" si="3"/>
        <v>340.94</v>
      </c>
      <c r="E40" s="20">
        <f>312+23.94</f>
        <v>335.94</v>
      </c>
      <c r="F40" s="20"/>
      <c r="G40" s="20">
        <v>5</v>
      </c>
      <c r="H40" s="21" t="s">
        <v>17</v>
      </c>
    </row>
    <row r="41" spans="1:8" ht="22.05" customHeight="1" x14ac:dyDescent="0.25">
      <c r="A41" s="18">
        <v>34</v>
      </c>
      <c r="B41" s="26" t="s">
        <v>95</v>
      </c>
      <c r="C41" s="26" t="s">
        <v>109</v>
      </c>
      <c r="D41" s="20">
        <f t="shared" si="1"/>
        <v>2.31</v>
      </c>
      <c r="E41" s="20">
        <v>2.31</v>
      </c>
      <c r="F41" s="20"/>
      <c r="G41" s="20"/>
      <c r="H41" s="21" t="s">
        <v>17</v>
      </c>
    </row>
    <row r="42" spans="1:8" ht="22.05" customHeight="1" x14ac:dyDescent="0.25">
      <c r="A42" s="18">
        <v>35</v>
      </c>
      <c r="B42" s="19" t="s">
        <v>96</v>
      </c>
      <c r="C42" s="26" t="s">
        <v>88</v>
      </c>
      <c r="D42" s="20">
        <f t="shared" si="1"/>
        <v>51.54</v>
      </c>
      <c r="E42" s="20">
        <v>1.54</v>
      </c>
      <c r="F42" s="20"/>
      <c r="G42" s="20">
        <v>50</v>
      </c>
      <c r="H42" s="21" t="s">
        <v>17</v>
      </c>
    </row>
    <row r="43" spans="1:8" ht="22.05" customHeight="1" x14ac:dyDescent="0.25">
      <c r="A43" s="18">
        <v>36</v>
      </c>
      <c r="B43" s="19" t="s">
        <v>97</v>
      </c>
      <c r="C43" s="19" t="s">
        <v>18</v>
      </c>
      <c r="D43" s="20">
        <f t="shared" si="1"/>
        <v>53.54</v>
      </c>
      <c r="E43" s="20">
        <v>3.54</v>
      </c>
      <c r="F43" s="20"/>
      <c r="G43" s="20">
        <v>50</v>
      </c>
      <c r="H43" s="21" t="s">
        <v>17</v>
      </c>
    </row>
    <row r="44" spans="1:8" ht="22.05" customHeight="1" x14ac:dyDescent="0.25">
      <c r="A44" s="18">
        <v>37</v>
      </c>
      <c r="B44" s="19" t="s">
        <v>45</v>
      </c>
      <c r="C44" s="26" t="s">
        <v>107</v>
      </c>
      <c r="D44" s="20">
        <f t="shared" si="1"/>
        <v>7.39</v>
      </c>
      <c r="E44" s="20">
        <v>7.39</v>
      </c>
      <c r="F44" s="20"/>
      <c r="G44" s="20"/>
      <c r="H44" s="21" t="s">
        <v>17</v>
      </c>
    </row>
    <row r="45" spans="1:8" ht="22.05" customHeight="1" x14ac:dyDescent="0.25">
      <c r="A45" s="18">
        <v>38</v>
      </c>
      <c r="B45" s="19" t="s">
        <v>98</v>
      </c>
      <c r="C45" s="26" t="s">
        <v>88</v>
      </c>
      <c r="D45" s="20">
        <f t="shared" si="1"/>
        <v>3.6949999999999998</v>
      </c>
      <c r="E45" s="20">
        <v>3.6949999999999998</v>
      </c>
      <c r="F45" s="20"/>
      <c r="G45" s="20"/>
      <c r="H45" s="21" t="s">
        <v>17</v>
      </c>
    </row>
    <row r="46" spans="1:8" ht="22.05" customHeight="1" x14ac:dyDescent="0.25">
      <c r="A46" s="18">
        <v>39</v>
      </c>
      <c r="B46" s="19" t="s">
        <v>99</v>
      </c>
      <c r="C46" s="19" t="s">
        <v>19</v>
      </c>
      <c r="D46" s="20">
        <f t="shared" si="1"/>
        <v>56.31</v>
      </c>
      <c r="E46" s="20">
        <v>6.31</v>
      </c>
      <c r="F46" s="20"/>
      <c r="G46" s="20">
        <v>50</v>
      </c>
      <c r="H46" s="21" t="s">
        <v>17</v>
      </c>
    </row>
    <row r="47" spans="1:8" ht="22.05" customHeight="1" x14ac:dyDescent="0.25">
      <c r="A47" s="18">
        <v>40</v>
      </c>
      <c r="B47" s="19" t="s">
        <v>100</v>
      </c>
      <c r="C47" s="26" t="s">
        <v>88</v>
      </c>
      <c r="D47" s="20">
        <f t="shared" si="1"/>
        <v>51.54</v>
      </c>
      <c r="E47" s="20">
        <v>1.54</v>
      </c>
      <c r="F47" s="20"/>
      <c r="G47" s="20">
        <v>50</v>
      </c>
      <c r="H47" s="21" t="s">
        <v>17</v>
      </c>
    </row>
    <row r="48" spans="1:8" ht="22.05" customHeight="1" x14ac:dyDescent="0.25">
      <c r="A48" s="18">
        <v>41</v>
      </c>
      <c r="B48" s="19" t="s">
        <v>101</v>
      </c>
      <c r="C48" s="26" t="s">
        <v>88</v>
      </c>
      <c r="D48" s="20">
        <f t="shared" si="1"/>
        <v>52.695</v>
      </c>
      <c r="E48" s="20">
        <v>2.6949999999999998</v>
      </c>
      <c r="F48" s="20"/>
      <c r="G48" s="20">
        <v>50</v>
      </c>
      <c r="H48" s="21" t="s">
        <v>17</v>
      </c>
    </row>
    <row r="49" spans="1:8" ht="22.05" customHeight="1" x14ac:dyDescent="0.25">
      <c r="A49" s="18">
        <v>42</v>
      </c>
      <c r="B49" s="19" t="s">
        <v>102</v>
      </c>
      <c r="C49" s="26" t="s">
        <v>88</v>
      </c>
      <c r="D49" s="20">
        <f>SUM(E49:G49)</f>
        <v>1.54</v>
      </c>
      <c r="E49" s="20">
        <v>1.54</v>
      </c>
      <c r="F49" s="20"/>
      <c r="G49" s="20"/>
      <c r="H49" s="21" t="s">
        <v>17</v>
      </c>
    </row>
    <row r="50" spans="1:8" ht="22.05" customHeight="1" x14ac:dyDescent="0.25">
      <c r="A50" s="18">
        <v>43</v>
      </c>
      <c r="B50" s="26" t="s">
        <v>103</v>
      </c>
      <c r="C50" s="26" t="s">
        <v>88</v>
      </c>
      <c r="D50" s="20">
        <f t="shared" si="1"/>
        <v>3.08</v>
      </c>
      <c r="E50" s="20">
        <v>3.08</v>
      </c>
      <c r="F50" s="20"/>
      <c r="G50" s="20"/>
      <c r="H50" s="21" t="s">
        <v>17</v>
      </c>
    </row>
    <row r="51" spans="1:8" ht="22.05" customHeight="1" x14ac:dyDescent="0.25">
      <c r="A51" s="18">
        <v>44</v>
      </c>
      <c r="B51" s="26" t="s">
        <v>94</v>
      </c>
      <c r="C51" s="26" t="s">
        <v>88</v>
      </c>
      <c r="D51" s="20">
        <f>SUM(E51:G51)</f>
        <v>3.85</v>
      </c>
      <c r="E51" s="20">
        <v>3.85</v>
      </c>
      <c r="F51" s="20"/>
      <c r="G51" s="20"/>
      <c r="H51" s="21" t="s">
        <v>17</v>
      </c>
    </row>
    <row r="52" spans="1:8" ht="22.05" customHeight="1" x14ac:dyDescent="0.25">
      <c r="A52" s="18">
        <v>45</v>
      </c>
      <c r="B52" s="19" t="s">
        <v>110</v>
      </c>
      <c r="C52" s="19" t="s">
        <v>28</v>
      </c>
      <c r="D52" s="20">
        <f t="shared" si="1"/>
        <v>277.8</v>
      </c>
      <c r="E52" s="20">
        <v>188</v>
      </c>
      <c r="F52" s="20"/>
      <c r="G52" s="20">
        <v>89.8</v>
      </c>
      <c r="H52" s="21" t="s">
        <v>115</v>
      </c>
    </row>
    <row r="53" spans="1:8" ht="22.05" customHeight="1" x14ac:dyDescent="0.25">
      <c r="A53" s="18">
        <v>46</v>
      </c>
      <c r="B53" s="19" t="s">
        <v>111</v>
      </c>
      <c r="C53" s="19" t="s">
        <v>35</v>
      </c>
      <c r="D53" s="20">
        <f t="shared" si="1"/>
        <v>295.8</v>
      </c>
      <c r="E53" s="20">
        <v>206</v>
      </c>
      <c r="F53" s="20"/>
      <c r="G53" s="20">
        <v>89.8</v>
      </c>
      <c r="H53" s="21" t="s">
        <v>115</v>
      </c>
    </row>
    <row r="54" spans="1:8" ht="22.05" customHeight="1" x14ac:dyDescent="0.25">
      <c r="A54" s="18">
        <v>47</v>
      </c>
      <c r="B54" s="19" t="s">
        <v>112</v>
      </c>
      <c r="C54" s="19" t="s">
        <v>35</v>
      </c>
      <c r="D54" s="20">
        <f t="shared" si="1"/>
        <v>204</v>
      </c>
      <c r="E54" s="20">
        <v>204</v>
      </c>
      <c r="F54" s="20"/>
      <c r="G54" s="20"/>
      <c r="H54" s="21" t="s">
        <v>115</v>
      </c>
    </row>
    <row r="55" spans="1:8" ht="22.05" customHeight="1" x14ac:dyDescent="0.25">
      <c r="A55" s="18">
        <v>48</v>
      </c>
      <c r="B55" s="19" t="s">
        <v>113</v>
      </c>
      <c r="C55" s="19" t="s">
        <v>15</v>
      </c>
      <c r="D55" s="20">
        <f t="shared" si="1"/>
        <v>155</v>
      </c>
      <c r="E55" s="20">
        <v>155</v>
      </c>
      <c r="F55" s="20"/>
      <c r="G55" s="20"/>
      <c r="H55" s="21" t="s">
        <v>115</v>
      </c>
    </row>
    <row r="56" spans="1:8" ht="22.05" customHeight="1" x14ac:dyDescent="0.25">
      <c r="A56" s="18">
        <v>49</v>
      </c>
      <c r="B56" s="19" t="s">
        <v>114</v>
      </c>
      <c r="C56" s="19" t="s">
        <v>26</v>
      </c>
      <c r="D56" s="20">
        <f t="shared" si="1"/>
        <v>72</v>
      </c>
      <c r="E56" s="20">
        <v>72</v>
      </c>
      <c r="F56" s="20"/>
      <c r="G56" s="20"/>
      <c r="H56" s="21" t="s">
        <v>115</v>
      </c>
    </row>
    <row r="57" spans="1:8" ht="22.05" customHeight="1" x14ac:dyDescent="0.25">
      <c r="A57" s="13" t="s">
        <v>46</v>
      </c>
      <c r="B57" s="22" t="s">
        <v>47</v>
      </c>
      <c r="C57" s="23"/>
      <c r="D57" s="16">
        <f t="shared" si="1"/>
        <v>3738.2150000000001</v>
      </c>
      <c r="E57" s="16">
        <f>SUM(E58:E78)</f>
        <v>2686</v>
      </c>
      <c r="F57" s="16">
        <f t="shared" ref="F57:G57" si="4">SUM(F58:F78)</f>
        <v>517.41499999999996</v>
      </c>
      <c r="G57" s="16">
        <f t="shared" si="4"/>
        <v>534.79999999999995</v>
      </c>
      <c r="H57" s="24"/>
    </row>
    <row r="58" spans="1:8" ht="22.05" customHeight="1" x14ac:dyDescent="0.25">
      <c r="A58" s="18">
        <v>1</v>
      </c>
      <c r="B58" s="19" t="s">
        <v>48</v>
      </c>
      <c r="C58" s="25" t="s">
        <v>49</v>
      </c>
      <c r="D58" s="20">
        <f t="shared" si="1"/>
        <v>56.545000000000002</v>
      </c>
      <c r="E58" s="20"/>
      <c r="F58" s="20">
        <v>6.5449999999999999</v>
      </c>
      <c r="G58" s="20">
        <v>50</v>
      </c>
      <c r="H58" s="21" t="s">
        <v>17</v>
      </c>
    </row>
    <row r="59" spans="1:8" ht="22.05" customHeight="1" x14ac:dyDescent="0.25">
      <c r="A59" s="18">
        <v>2</v>
      </c>
      <c r="B59" s="19" t="s">
        <v>50</v>
      </c>
      <c r="C59" s="28" t="s">
        <v>51</v>
      </c>
      <c r="D59" s="20">
        <f t="shared" si="1"/>
        <v>946.62</v>
      </c>
      <c r="E59" s="20">
        <v>940</v>
      </c>
      <c r="F59" s="20">
        <v>6.62</v>
      </c>
      <c r="G59" s="20"/>
      <c r="H59" s="21" t="s">
        <v>11</v>
      </c>
    </row>
    <row r="60" spans="1:8" ht="22.05" customHeight="1" x14ac:dyDescent="0.25">
      <c r="A60" s="18">
        <v>3</v>
      </c>
      <c r="B60" s="19" t="s">
        <v>52</v>
      </c>
      <c r="C60" s="29"/>
      <c r="D60" s="20">
        <f t="shared" si="1"/>
        <v>5.4649999999999999</v>
      </c>
      <c r="E60" s="20"/>
      <c r="F60" s="20">
        <v>5.4649999999999999</v>
      </c>
      <c r="G60" s="20"/>
      <c r="H60" s="21" t="s">
        <v>17</v>
      </c>
    </row>
    <row r="61" spans="1:8" ht="22.05" customHeight="1" x14ac:dyDescent="0.25">
      <c r="A61" s="18">
        <v>4</v>
      </c>
      <c r="B61" s="19" t="s">
        <v>53</v>
      </c>
      <c r="C61" s="25" t="s">
        <v>54</v>
      </c>
      <c r="D61" s="20">
        <f t="shared" si="1"/>
        <v>2.31</v>
      </c>
      <c r="E61" s="20"/>
      <c r="F61" s="20">
        <v>2.31</v>
      </c>
      <c r="G61" s="20"/>
      <c r="H61" s="21" t="s">
        <v>17</v>
      </c>
    </row>
    <row r="62" spans="1:8" ht="22.05" customHeight="1" x14ac:dyDescent="0.25">
      <c r="A62" s="18">
        <v>5</v>
      </c>
      <c r="B62" s="26" t="s">
        <v>117</v>
      </c>
      <c r="C62" s="27" t="s">
        <v>116</v>
      </c>
      <c r="D62" s="20">
        <f t="shared" si="1"/>
        <v>6.16</v>
      </c>
      <c r="E62" s="20"/>
      <c r="F62" s="20">
        <v>6.16</v>
      </c>
      <c r="G62" s="20"/>
      <c r="H62" s="21" t="s">
        <v>17</v>
      </c>
    </row>
    <row r="63" spans="1:8" ht="22.05" customHeight="1" x14ac:dyDescent="0.25">
      <c r="A63" s="18">
        <v>6</v>
      </c>
      <c r="B63" s="19" t="s">
        <v>55</v>
      </c>
      <c r="C63" s="25" t="s">
        <v>56</v>
      </c>
      <c r="D63" s="20">
        <f t="shared" si="1"/>
        <v>3.4649999999999999</v>
      </c>
      <c r="E63" s="20"/>
      <c r="F63" s="20">
        <v>3.4649999999999999</v>
      </c>
      <c r="G63" s="20"/>
      <c r="H63" s="21" t="s">
        <v>17</v>
      </c>
    </row>
    <row r="64" spans="1:8" ht="22.05" customHeight="1" x14ac:dyDescent="0.25">
      <c r="A64" s="18">
        <v>7</v>
      </c>
      <c r="B64" s="19" t="s">
        <v>57</v>
      </c>
      <c r="C64" s="25" t="s">
        <v>58</v>
      </c>
      <c r="D64" s="20">
        <f t="shared" si="1"/>
        <v>415.12</v>
      </c>
      <c r="E64" s="20">
        <v>312</v>
      </c>
      <c r="F64" s="20">
        <v>13.32</v>
      </c>
      <c r="G64" s="20">
        <v>89.8</v>
      </c>
      <c r="H64" s="21" t="s">
        <v>17</v>
      </c>
    </row>
    <row r="65" spans="1:8" ht="22.05" customHeight="1" x14ac:dyDescent="0.25">
      <c r="A65" s="18">
        <v>8</v>
      </c>
      <c r="B65" s="19" t="s">
        <v>59</v>
      </c>
      <c r="C65" s="28" t="s">
        <v>60</v>
      </c>
      <c r="D65" s="20">
        <f t="shared" si="1"/>
        <v>333.79</v>
      </c>
      <c r="E65" s="20"/>
      <c r="F65" s="20">
        <f>312+21.79</f>
        <v>333.79</v>
      </c>
      <c r="G65" s="20"/>
      <c r="H65" s="21" t="s">
        <v>17</v>
      </c>
    </row>
    <row r="66" spans="1:8" ht="22.05" customHeight="1" x14ac:dyDescent="0.25">
      <c r="A66" s="18">
        <v>9</v>
      </c>
      <c r="B66" s="19" t="s">
        <v>61</v>
      </c>
      <c r="C66" s="30"/>
      <c r="D66" s="20">
        <f t="shared" si="1"/>
        <v>194.16</v>
      </c>
      <c r="E66" s="20">
        <v>187</v>
      </c>
      <c r="F66" s="20">
        <v>7.16</v>
      </c>
      <c r="G66" s="20"/>
      <c r="H66" s="21" t="s">
        <v>17</v>
      </c>
    </row>
    <row r="67" spans="1:8" ht="22.05" customHeight="1" x14ac:dyDescent="0.25">
      <c r="A67" s="18">
        <v>10</v>
      </c>
      <c r="B67" s="19" t="s">
        <v>62</v>
      </c>
      <c r="C67" s="30"/>
      <c r="D67" s="20">
        <f t="shared" si="1"/>
        <v>51.77</v>
      </c>
      <c r="E67" s="20"/>
      <c r="F67" s="20">
        <v>1.77</v>
      </c>
      <c r="G67" s="20">
        <v>50</v>
      </c>
      <c r="H67" s="21" t="s">
        <v>17</v>
      </c>
    </row>
    <row r="68" spans="1:8" ht="22.05" customHeight="1" x14ac:dyDescent="0.25">
      <c r="A68" s="18">
        <v>11</v>
      </c>
      <c r="B68" s="19" t="s">
        <v>63</v>
      </c>
      <c r="C68" s="29"/>
      <c r="D68" s="20">
        <f t="shared" si="1"/>
        <v>360.70499999999998</v>
      </c>
      <c r="E68" s="20"/>
      <c r="F68" s="20">
        <v>15.705</v>
      </c>
      <c r="G68" s="20">
        <f>340+5</f>
        <v>345</v>
      </c>
      <c r="H68" s="21" t="s">
        <v>11</v>
      </c>
    </row>
    <row r="69" spans="1:8" ht="22.05" customHeight="1" x14ac:dyDescent="0.25">
      <c r="A69" s="18">
        <v>12</v>
      </c>
      <c r="B69" s="19" t="s">
        <v>64</v>
      </c>
      <c r="C69" s="25" t="s">
        <v>65</v>
      </c>
      <c r="D69" s="20">
        <f t="shared" si="1"/>
        <v>322.77999999999997</v>
      </c>
      <c r="E69" s="20">
        <v>312</v>
      </c>
      <c r="F69" s="20">
        <v>10.78</v>
      </c>
      <c r="G69" s="20"/>
      <c r="H69" s="21" t="s">
        <v>17</v>
      </c>
    </row>
    <row r="70" spans="1:8" ht="22.05" customHeight="1" x14ac:dyDescent="0.25">
      <c r="A70" s="18">
        <v>13</v>
      </c>
      <c r="B70" s="19" t="s">
        <v>66</v>
      </c>
      <c r="C70" s="25" t="s">
        <v>67</v>
      </c>
      <c r="D70" s="20">
        <f t="shared" si="1"/>
        <v>8.0850000000000009</v>
      </c>
      <c r="E70" s="20"/>
      <c r="F70" s="20">
        <v>8.0850000000000009</v>
      </c>
      <c r="G70" s="20"/>
      <c r="H70" s="21" t="s">
        <v>17</v>
      </c>
    </row>
    <row r="71" spans="1:8" ht="22.05" customHeight="1" x14ac:dyDescent="0.25">
      <c r="A71" s="18">
        <v>14</v>
      </c>
      <c r="B71" s="19" t="s">
        <v>68</v>
      </c>
      <c r="C71" s="25" t="s">
        <v>69</v>
      </c>
      <c r="D71" s="20">
        <f t="shared" si="1"/>
        <v>191.31</v>
      </c>
      <c r="E71" s="20">
        <v>187</v>
      </c>
      <c r="F71" s="20">
        <v>4.3099999999999996</v>
      </c>
      <c r="G71" s="20"/>
      <c r="H71" s="21" t="s">
        <v>17</v>
      </c>
    </row>
    <row r="72" spans="1:8" ht="22.05" customHeight="1" x14ac:dyDescent="0.25">
      <c r="A72" s="18">
        <v>15</v>
      </c>
      <c r="B72" s="19" t="s">
        <v>70</v>
      </c>
      <c r="C72" s="28" t="s">
        <v>71</v>
      </c>
      <c r="D72" s="20">
        <f t="shared" si="1"/>
        <v>5.39</v>
      </c>
      <c r="E72" s="20"/>
      <c r="F72" s="20">
        <v>5.39</v>
      </c>
      <c r="G72" s="20"/>
      <c r="H72" s="21" t="s">
        <v>17</v>
      </c>
    </row>
    <row r="73" spans="1:8" ht="22.05" customHeight="1" x14ac:dyDescent="0.25">
      <c r="A73" s="18">
        <v>16</v>
      </c>
      <c r="B73" s="19" t="s">
        <v>72</v>
      </c>
      <c r="C73" s="29"/>
      <c r="D73" s="20">
        <f t="shared" si="1"/>
        <v>0.77</v>
      </c>
      <c r="E73" s="20"/>
      <c r="F73" s="20">
        <v>0.77</v>
      </c>
      <c r="G73" s="20"/>
      <c r="H73" s="21" t="s">
        <v>17</v>
      </c>
    </row>
    <row r="74" spans="1:8" ht="22.05" customHeight="1" x14ac:dyDescent="0.25">
      <c r="A74" s="18">
        <v>17</v>
      </c>
      <c r="B74" s="19" t="s">
        <v>73</v>
      </c>
      <c r="C74" s="25" t="s">
        <v>74</v>
      </c>
      <c r="D74" s="20">
        <f t="shared" si="1"/>
        <v>211.79</v>
      </c>
      <c r="E74" s="20">
        <v>187</v>
      </c>
      <c r="F74" s="20">
        <v>24.79</v>
      </c>
      <c r="G74" s="20"/>
      <c r="H74" s="21" t="s">
        <v>17</v>
      </c>
    </row>
    <row r="75" spans="1:8" ht="22.05" customHeight="1" x14ac:dyDescent="0.25">
      <c r="A75" s="18">
        <v>18</v>
      </c>
      <c r="B75" s="19" t="s">
        <v>75</v>
      </c>
      <c r="C75" s="25" t="s">
        <v>76</v>
      </c>
      <c r="D75" s="20">
        <f t="shared" si="1"/>
        <v>219.34</v>
      </c>
      <c r="E75" s="20">
        <v>187</v>
      </c>
      <c r="F75" s="20">
        <v>32.340000000000003</v>
      </c>
      <c r="G75" s="20"/>
      <c r="H75" s="21" t="s">
        <v>17</v>
      </c>
    </row>
    <row r="76" spans="1:8" ht="22.05" customHeight="1" x14ac:dyDescent="0.25">
      <c r="A76" s="18">
        <v>19</v>
      </c>
      <c r="B76" s="19" t="s">
        <v>77</v>
      </c>
      <c r="C76" s="25" t="s">
        <v>78</v>
      </c>
      <c r="D76" s="20">
        <f t="shared" si="1"/>
        <v>206.4</v>
      </c>
      <c r="E76" s="20">
        <v>187</v>
      </c>
      <c r="F76" s="20">
        <v>19.399999999999999</v>
      </c>
      <c r="G76" s="20"/>
      <c r="H76" s="21" t="s">
        <v>17</v>
      </c>
    </row>
    <row r="77" spans="1:8" ht="22.05" customHeight="1" x14ac:dyDescent="0.25">
      <c r="A77" s="18">
        <v>20</v>
      </c>
      <c r="B77" s="19" t="s">
        <v>79</v>
      </c>
      <c r="C77" s="25" t="s">
        <v>80</v>
      </c>
      <c r="D77" s="20">
        <f t="shared" si="1"/>
        <v>2.31</v>
      </c>
      <c r="E77" s="20"/>
      <c r="F77" s="20">
        <v>2.31</v>
      </c>
      <c r="G77" s="20"/>
      <c r="H77" s="21" t="s">
        <v>17</v>
      </c>
    </row>
    <row r="78" spans="1:8" ht="22.05" customHeight="1" x14ac:dyDescent="0.25">
      <c r="A78" s="18">
        <v>21</v>
      </c>
      <c r="B78" s="19" t="s">
        <v>81</v>
      </c>
      <c r="C78" s="25" t="s">
        <v>82</v>
      </c>
      <c r="D78" s="20">
        <f t="shared" si="1"/>
        <v>193.93</v>
      </c>
      <c r="E78" s="20">
        <v>187</v>
      </c>
      <c r="F78" s="20">
        <v>6.93</v>
      </c>
      <c r="G78" s="20"/>
      <c r="H78" s="21" t="s">
        <v>17</v>
      </c>
    </row>
  </sheetData>
  <autoFilter ref="B6:H78"/>
  <mergeCells count="12">
    <mergeCell ref="C72:C73"/>
    <mergeCell ref="C65:C68"/>
    <mergeCell ref="C59:C60"/>
    <mergeCell ref="A1:B1"/>
    <mergeCell ref="A2:H2"/>
    <mergeCell ref="F4:G4"/>
    <mergeCell ref="E4:E5"/>
    <mergeCell ref="D4:D5"/>
    <mergeCell ref="C4:C5"/>
    <mergeCell ref="B4:B5"/>
    <mergeCell ref="A4:A5"/>
    <mergeCell ref="H4:H5"/>
  </mergeCells>
  <phoneticPr fontId="1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高职</vt:lpstr>
      <vt:lpstr>高职!Print_Titles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孟大伟</cp:lastModifiedBy>
  <cp:lastPrinted>2023-07-11T10:03:08Z</cp:lastPrinted>
  <dcterms:created xsi:type="dcterms:W3CDTF">2006-09-13T11:21:00Z</dcterms:created>
  <dcterms:modified xsi:type="dcterms:W3CDTF">2023-07-11T10:14:13Z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460E7D67CFD243DAB62080A74835FA83</vt:lpwstr>
  </property>
  <property fmtid="{D5CDD505-2E9C-101B-9397-08002B2CF9AE}" pid="3" name="KSOProductBuildVer">
    <vt:lpwstr>2052-11.1.0.10314</vt:lpwstr>
  </property>
</Properties>
</file>