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平台" sheetId="1" r:id="rId1"/>
    <sheet name="进口" sheetId="2" r:id="rId2"/>
    <sheet name="出口" sheetId="3" r:id="rId3"/>
    <sheet name="服务外包" sheetId="5" r:id="rId4"/>
    <sheet name="检验" sheetId="6" state="hidden" r:id="rId5"/>
    <sheet name="区域编码" sheetId="4" state="hidden" r:id="rId6"/>
  </sheets>
  <definedNames>
    <definedName name="_xlnm._FilterDatabase" localSheetId="3" hidden="1">服务外包!$A$4:$I$80</definedName>
    <definedName name="_xlnm._FilterDatabase" localSheetId="4" hidden="1">检验!$A$1:$B$29</definedName>
    <definedName name="_xlnm.Print_Titles" localSheetId="3">服务外包!$2:$4</definedName>
  </definedNames>
  <calcPr calcId="144525"/>
</workbook>
</file>

<file path=xl/sharedStrings.xml><?xml version="1.0" encoding="utf-8"?>
<sst xmlns="http://schemas.openxmlformats.org/spreadsheetml/2006/main" count="585" uniqueCount="132">
  <si>
    <t>附件1-1</t>
  </si>
  <si>
    <t>提升公共服务能力资金拨付明细表</t>
  </si>
  <si>
    <t>单位：元（向下取整至百位）</t>
  </si>
  <si>
    <t>序号</t>
  </si>
  <si>
    <t>项目单位名称</t>
  </si>
  <si>
    <t>项目名称</t>
  </si>
  <si>
    <t>审核通过金额</t>
  </si>
  <si>
    <t>支持比例</t>
  </si>
  <si>
    <t>支持金额
（分项）</t>
  </si>
  <si>
    <t>支持金额
（汇总）</t>
  </si>
  <si>
    <t>总计</t>
  </si>
  <si>
    <t>滨海新区</t>
  </si>
  <si>
    <t>小计：</t>
  </si>
  <si>
    <t>中汽研（天津）汽车工程研究院有限公司</t>
  </si>
  <si>
    <t>技术平台</t>
  </si>
  <si>
    <t>基础设备费</t>
  </si>
  <si>
    <t>专业设备费</t>
  </si>
  <si>
    <t>运营维护费用</t>
  </si>
  <si>
    <t>天津鼎韬科技发展有限公司</t>
  </si>
  <si>
    <t>公共信息平台</t>
  </si>
  <si>
    <t>天津观韬科技发展有限公司</t>
  </si>
  <si>
    <t>天津药明康德新药开发有限公司</t>
  </si>
  <si>
    <t>公共技术平台</t>
  </si>
  <si>
    <t>凯莱英生命科学技术（天津）有限公司</t>
  </si>
  <si>
    <t>未来电视有限公司</t>
  </si>
  <si>
    <t>天津泰达智慧城市科技有限公司</t>
  </si>
  <si>
    <t>数字服务出口基地</t>
  </si>
  <si>
    <t>天津生态城产业园运营管理有限公司</t>
  </si>
  <si>
    <t>文化服务出口基地</t>
  </si>
  <si>
    <t>天津泰达发展有限公司</t>
  </si>
  <si>
    <t>人力资源服务出口基地</t>
  </si>
  <si>
    <t>天津滨中科讯信息技术股份有限公司</t>
  </si>
  <si>
    <t>天津开发区中软卓越信息技术有限公司</t>
  </si>
  <si>
    <t>公共培训平台</t>
  </si>
  <si>
    <t>易泰达科技有限公司</t>
  </si>
  <si>
    <t>南开区</t>
  </si>
  <si>
    <t>天津中医药大学第一附属医院</t>
  </si>
  <si>
    <t>中医药服务出口基地</t>
  </si>
  <si>
    <t>西青区</t>
  </si>
  <si>
    <t>天津市大学软件学院</t>
  </si>
  <si>
    <t>北辰区</t>
  </si>
  <si>
    <t>天津天士力医疗健康投资有限公司</t>
  </si>
  <si>
    <t>静海区</t>
  </si>
  <si>
    <t>静海区小计</t>
  </si>
  <si>
    <t>天津中医药大学</t>
  </si>
  <si>
    <t>附件1-2</t>
  </si>
  <si>
    <t>重点服务进口资金拨付明细表</t>
  </si>
  <si>
    <t>所属区域</t>
  </si>
  <si>
    <t>支持金额</t>
  </si>
  <si>
    <t>小计</t>
  </si>
  <si>
    <t>天津杰士电池有限公司</t>
  </si>
  <si>
    <t>重点服务进口</t>
  </si>
  <si>
    <t>爱信（天津）车身零部件有限公司</t>
  </si>
  <si>
    <t>利纳马（天津）有限公司</t>
  </si>
  <si>
    <t>昆翎（天津）医药发展有限公司</t>
  </si>
  <si>
    <t>麦格纳汽车动力总成（天津）有限公司</t>
  </si>
  <si>
    <t>博途新能源（天津）有限公司</t>
  </si>
  <si>
    <t>东丽区</t>
  </si>
  <si>
    <t>天津三五汽车部件有限公司</t>
  </si>
  <si>
    <t>天津电装空调管路有限公司</t>
  </si>
  <si>
    <t>天津富奥电装空调有限公司</t>
  </si>
  <si>
    <t>电装（天津）空调部件有限公司</t>
  </si>
  <si>
    <t>天津松下电子部品有限公司</t>
  </si>
  <si>
    <t>附件1-3</t>
  </si>
  <si>
    <t>技术及技术服务出口资金拨付明细表</t>
  </si>
  <si>
    <t>增幅支持金额</t>
  </si>
  <si>
    <t>合计</t>
  </si>
  <si>
    <t>安必奇（天津）生物科技有限公司</t>
  </si>
  <si>
    <t>技术及技术服务出口</t>
  </si>
  <si>
    <t>恩智浦半导体（天津）有限公司</t>
  </si>
  <si>
    <t>天津天勤上达科技有限公司</t>
  </si>
  <si>
    <t>恩智浦强芯（天津）集成电路设计有限公司</t>
  </si>
  <si>
    <t>约翰迪尔（天津）有限公司</t>
  </si>
  <si>
    <t>渣打环球商业服务有限公司</t>
  </si>
  <si>
    <t>大宇宙信息创造（中国）有限公司</t>
  </si>
  <si>
    <t>北斗（天津）夹具装备有限公司</t>
  </si>
  <si>
    <t>附件1-4</t>
  </si>
  <si>
    <t>承接国际服务外包业务资金拨付明细表</t>
  </si>
  <si>
    <t>萨基姆通讯（天津）有限公司</t>
  </si>
  <si>
    <t>扩大国际服务外包业务规模</t>
  </si>
  <si>
    <t>扩大国际服务外包业务规模（增幅）</t>
  </si>
  <si>
    <t>天津创游世纪科技有限公司</t>
  </si>
  <si>
    <t>人才培训（新录用员工）</t>
  </si>
  <si>
    <t>3人</t>
  </si>
  <si>
    <t>2000元/人</t>
  </si>
  <si>
    <t>天津星通互联科技有限公司</t>
  </si>
  <si>
    <t>天津星游世纪科技有限公司</t>
  </si>
  <si>
    <t>开展技术研发、设计</t>
  </si>
  <si>
    <t>诺维信（中国）生物技术有限公司</t>
  </si>
  <si>
    <t>11人</t>
  </si>
  <si>
    <t>天津南开创元信息技术有限公司</t>
  </si>
  <si>
    <t>取得国际通行的国际资质认证</t>
  </si>
  <si>
    <t>7人</t>
  </si>
  <si>
    <t>诺和诺德（中国）制药有限公司</t>
  </si>
  <si>
    <t>天津恩梯梯数据有限公司</t>
  </si>
  <si>
    <t>8人</t>
  </si>
  <si>
    <t>人才培训（在职员工取得专业资格证书）</t>
  </si>
  <si>
    <t>49人</t>
  </si>
  <si>
    <t>北光科技发展（天津）有限公司</t>
  </si>
  <si>
    <t>2人</t>
  </si>
  <si>
    <t>电装天研究开发（天津）有限公司</t>
  </si>
  <si>
    <t>富士通信贷服务系统软件开发（天津）有限公司</t>
  </si>
  <si>
    <t>优迪卡车企业服务（天津）有限公司</t>
  </si>
  <si>
    <t>天津天匠动画科技有限公司</t>
  </si>
  <si>
    <t>华海智汇技术有限公司</t>
  </si>
  <si>
    <t>空中客车（天津）飞机交付中心有限公司</t>
  </si>
  <si>
    <t>56人</t>
  </si>
  <si>
    <t>天津光荣特库摩软件有限公司</t>
  </si>
  <si>
    <t>天津华来科技股份有限公司</t>
  </si>
  <si>
    <t>21人</t>
  </si>
  <si>
    <t>天津恩恩科技有限公司</t>
  </si>
  <si>
    <t>天津吉富服装检验有限公司</t>
  </si>
  <si>
    <t>天津易客满国际物流有限公司</t>
  </si>
  <si>
    <t>1人</t>
  </si>
  <si>
    <t>津南区</t>
  </si>
  <si>
    <t>天津杰纳医药科技发展有限公司</t>
  </si>
  <si>
    <t>6人</t>
  </si>
  <si>
    <t>天津水泥工业设计研究院有限公司</t>
  </si>
  <si>
    <t>中材节能股份有限公司</t>
  </si>
  <si>
    <t>中国天辰工程有限公司</t>
  </si>
  <si>
    <t>服务外包</t>
  </si>
  <si>
    <t>进口</t>
  </si>
  <si>
    <t>出口</t>
  </si>
  <si>
    <t>和平区</t>
  </si>
  <si>
    <t>河北区</t>
  </si>
  <si>
    <t>河东区</t>
  </si>
  <si>
    <t>河西区</t>
  </si>
  <si>
    <t>红桥区</t>
  </si>
  <si>
    <t>武清区</t>
  </si>
  <si>
    <t>宝坻区</t>
  </si>
  <si>
    <t>宁河区</t>
  </si>
  <si>
    <t>蓟州区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</si>
</sst>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_ * #,##0_ ;_ * \-#,##0_ ;_ * &quot;-&quot;??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Arial Narrow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仿宋"/>
      <charset val="134"/>
    </font>
    <font>
      <sz val="11"/>
      <color theme="0"/>
      <name val="宋体"/>
      <charset val="134"/>
    </font>
    <font>
      <sz val="11"/>
      <color theme="1"/>
      <name val="宋体"/>
      <charset val="134"/>
      <scheme val="major"/>
    </font>
    <font>
      <b/>
      <sz val="18"/>
      <color theme="1"/>
      <name val="宋体"/>
      <charset val="134"/>
      <scheme val="major"/>
    </font>
    <font>
      <b/>
      <sz val="14"/>
      <color theme="1"/>
      <name val="宋体"/>
      <charset val="134"/>
      <scheme val="maj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2" fillId="31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6" fillId="10" borderId="10" applyNumberFormat="false" applyAlignment="false" applyProtection="false">
      <alignment vertical="center"/>
    </xf>
    <xf numFmtId="0" fontId="31" fillId="14" borderId="14" applyNumberFormat="false" applyAlignment="false" applyProtection="false">
      <alignment vertical="center"/>
    </xf>
    <xf numFmtId="0" fontId="32" fillId="16" borderId="0" applyNumberFormat="false" applyBorder="false" applyAlignment="false" applyProtection="false">
      <alignment vertical="center"/>
    </xf>
    <xf numFmtId="0" fontId="37" fillId="0" borderId="13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9" fillId="0" borderId="13" applyNumberFormat="false" applyFill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35" fillId="0" borderId="1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0" fillId="24" borderId="15" applyNumberFormat="false" applyFont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33" fillId="20" borderId="0" applyNumberFormat="false" applyBorder="false" applyAlignment="false" applyProtection="false">
      <alignment vertical="center"/>
    </xf>
    <xf numFmtId="0" fontId="38" fillId="10" borderId="12" applyNumberFormat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8" fillId="12" borderId="12" applyNumberFormat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</cellStyleXfs>
  <cellXfs count="119">
    <xf numFmtId="0" fontId="0" fillId="0" borderId="0" xfId="0"/>
    <xf numFmtId="0" fontId="1" fillId="0" borderId="1" xfId="0" applyFont="true" applyBorder="true"/>
    <xf numFmtId="0" fontId="1" fillId="0" borderId="2" xfId="0" applyFont="true" applyFill="true" applyBorder="true"/>
    <xf numFmtId="43" fontId="0" fillId="0" borderId="0" xfId="19" applyFont="true" applyAlignment="true"/>
    <xf numFmtId="0" fontId="0" fillId="0" borderId="1" xfId="0" applyBorder="true"/>
    <xf numFmtId="176" fontId="2" fillId="0" borderId="1" xfId="19" applyNumberFormat="true" applyFont="true" applyBorder="true" applyAlignment="true"/>
    <xf numFmtId="0" fontId="3" fillId="0" borderId="0" xfId="0" applyFont="true" applyAlignment="true">
      <alignment horizontal="center"/>
    </xf>
    <xf numFmtId="0" fontId="4" fillId="0" borderId="0" xfId="0" applyFont="true"/>
    <xf numFmtId="0" fontId="3" fillId="0" borderId="0" xfId="0" applyFont="true"/>
    <xf numFmtId="0" fontId="5" fillId="0" borderId="0" xfId="0" applyFont="true" applyFill="true"/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176" fontId="0" fillId="0" borderId="0" xfId="19" applyNumberFormat="true" applyFont="true" applyAlignment="true"/>
    <xf numFmtId="0" fontId="0" fillId="0" borderId="0" xfId="0" applyAlignment="true">
      <alignment vertical="center"/>
    </xf>
    <xf numFmtId="0" fontId="6" fillId="0" borderId="0" xfId="0" applyFont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8" fillId="0" borderId="5" xfId="0" applyNumberFormat="true" applyFont="true" applyFill="true" applyBorder="true" applyAlignment="true">
      <alignment horizontal="center" vertical="center"/>
    </xf>
    <xf numFmtId="0" fontId="8" fillId="0" borderId="5" xfId="0" applyNumberFormat="true" applyFont="true" applyFill="true" applyBorder="true" applyAlignment="true">
      <alignment horizontal="left" vertical="center"/>
    </xf>
    <xf numFmtId="0" fontId="8" fillId="0" borderId="1" xfId="0" applyFont="true" applyBorder="true"/>
    <xf numFmtId="0" fontId="8" fillId="0" borderId="6" xfId="0" applyNumberFormat="true" applyFont="true" applyFill="true" applyBorder="true" applyAlignment="true">
      <alignment horizontal="center" vertical="center"/>
    </xf>
    <xf numFmtId="0" fontId="8" fillId="0" borderId="6" xfId="0" applyNumberFormat="true" applyFont="true" applyFill="true" applyBorder="true" applyAlignment="true">
      <alignment horizontal="left" vertical="center"/>
    </xf>
    <xf numFmtId="0" fontId="8" fillId="0" borderId="1" xfId="0" applyFont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left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8" fillId="0" borderId="2" xfId="0" applyNumberFormat="true" applyFont="true" applyFill="true" applyBorder="true" applyAlignment="true">
      <alignment horizontal="center" vertical="center"/>
    </xf>
    <xf numFmtId="0" fontId="8" fillId="0" borderId="2" xfId="0" applyNumberFormat="true" applyFont="true" applyFill="true" applyBorder="true" applyAlignment="true">
      <alignment horizontal="left" vertical="center"/>
    </xf>
    <xf numFmtId="0" fontId="8" fillId="0" borderId="5" xfId="0" applyNumberFormat="true" applyFont="true" applyFill="true" applyBorder="true" applyAlignment="true">
      <alignment horizontal="center"/>
    </xf>
    <xf numFmtId="0" fontId="8" fillId="0" borderId="2" xfId="0" applyNumberFormat="true" applyFont="true" applyFill="true" applyBorder="true" applyAlignment="true">
      <alignment horizontal="center"/>
    </xf>
    <xf numFmtId="0" fontId="8" fillId="0" borderId="6" xfId="0" applyNumberFormat="true" applyFont="true" applyFill="true" applyBorder="true" applyAlignment="true">
      <alignment horizontal="center"/>
    </xf>
    <xf numFmtId="0" fontId="8" fillId="0" borderId="3" xfId="0" applyFont="true" applyBorder="true" applyAlignment="true">
      <alignment horizontal="center" vertical="center"/>
    </xf>
    <xf numFmtId="0" fontId="8" fillId="0" borderId="4" xfId="0" applyFont="true" applyBorder="true" applyAlignment="true">
      <alignment horizontal="center" vertical="center"/>
    </xf>
    <xf numFmtId="0" fontId="1" fillId="0" borderId="0" xfId="0" applyFont="true" applyBorder="true" applyAlignment="true">
      <alignment horizontal="right" vertical="center"/>
    </xf>
    <xf numFmtId="43" fontId="7" fillId="0" borderId="1" xfId="19" applyFont="true" applyBorder="true" applyAlignment="true">
      <alignment horizontal="center"/>
    </xf>
    <xf numFmtId="176" fontId="7" fillId="0" borderId="1" xfId="19" applyNumberFormat="true" applyFont="true" applyBorder="true" applyAlignment="true">
      <alignment horizontal="center"/>
    </xf>
    <xf numFmtId="0" fontId="4" fillId="0" borderId="7" xfId="0" applyFont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vertical="center"/>
    </xf>
    <xf numFmtId="176" fontId="4" fillId="0" borderId="1" xfId="19" applyNumberFormat="true" applyFont="true" applyBorder="true" applyAlignment="true"/>
    <xf numFmtId="43" fontId="8" fillId="0" borderId="1" xfId="19" applyFont="true" applyBorder="true" applyAlignment="true"/>
    <xf numFmtId="10" fontId="8" fillId="0" borderId="1" xfId="0" applyNumberFormat="true" applyFont="true" applyBorder="true" applyAlignment="true">
      <alignment horizontal="center" vertical="center"/>
    </xf>
    <xf numFmtId="176" fontId="8" fillId="0" borderId="1" xfId="19" applyNumberFormat="true" applyFont="true" applyBorder="true" applyAlignment="true"/>
    <xf numFmtId="176" fontId="8" fillId="0" borderId="1" xfId="0" applyNumberFormat="true" applyFont="true" applyBorder="true" applyAlignment="true">
      <alignment horizontal="center" vertical="center"/>
    </xf>
    <xf numFmtId="43" fontId="8" fillId="0" borderId="1" xfId="19" applyFont="true" applyBorder="true" applyAlignment="true">
      <alignment horizontal="center"/>
    </xf>
    <xf numFmtId="43" fontId="8" fillId="0" borderId="1" xfId="19" applyFont="true" applyBorder="true" applyAlignment="true">
      <alignment horizontal="center" vertical="center"/>
    </xf>
    <xf numFmtId="176" fontId="8" fillId="0" borderId="1" xfId="0" applyNumberFormat="true" applyFont="true" applyBorder="true" applyAlignment="true">
      <alignment vertical="center"/>
    </xf>
    <xf numFmtId="9" fontId="8" fillId="0" borderId="1" xfId="19" applyNumberFormat="true" applyFont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/>
    </xf>
    <xf numFmtId="0" fontId="8" fillId="0" borderId="7" xfId="0" applyFont="true" applyBorder="true" applyAlignment="true">
      <alignment horizontal="center" vertical="center"/>
    </xf>
    <xf numFmtId="176" fontId="4" fillId="0" borderId="0" xfId="0" applyNumberFormat="true" applyFont="true"/>
    <xf numFmtId="0" fontId="5" fillId="0" borderId="0" xfId="0" applyFont="true" applyFill="true" applyAlignment="true">
      <alignment horizontal="center" vertical="center"/>
    </xf>
    <xf numFmtId="0" fontId="9" fillId="0" borderId="0" xfId="0" applyNumberFormat="true" applyFont="true" applyFill="true" applyBorder="true" applyAlignment="true">
      <alignment horizontal="left" vertical="center"/>
    </xf>
    <xf numFmtId="0" fontId="9" fillId="0" borderId="0" xfId="0" applyNumberFormat="true" applyFont="true" applyFill="true" applyBorder="true" applyAlignment="true">
      <alignment horizontal="center" vertical="center"/>
    </xf>
    <xf numFmtId="43" fontId="5" fillId="0" borderId="0" xfId="19" applyFont="true" applyFill="true" applyAlignment="true"/>
    <xf numFmtId="10" fontId="5" fillId="0" borderId="0" xfId="0" applyNumberFormat="true" applyFont="true" applyFill="true" applyAlignment="true">
      <alignment horizontal="center" vertical="center"/>
    </xf>
    <xf numFmtId="176" fontId="5" fillId="0" borderId="0" xfId="19" applyNumberFormat="true" applyFont="true" applyFill="true" applyAlignment="true"/>
    <xf numFmtId="0" fontId="5" fillId="0" borderId="0" xfId="0" applyFont="true" applyFill="true" applyAlignment="true">
      <alignment vertical="center"/>
    </xf>
    <xf numFmtId="43" fontId="0" fillId="0" borderId="0" xfId="19" applyFont="true" applyAlignment="true">
      <alignment vertical="center"/>
    </xf>
    <xf numFmtId="0" fontId="7" fillId="0" borderId="0" xfId="0" applyFont="true"/>
    <xf numFmtId="0" fontId="10" fillId="0" borderId="0" xfId="0" applyFont="true" applyFill="true"/>
    <xf numFmtId="0" fontId="7" fillId="0" borderId="0" xfId="0" applyFont="true" applyFill="true"/>
    <xf numFmtId="0" fontId="10" fillId="0" borderId="0" xfId="0" applyFont="true" applyAlignment="true">
      <alignment horizontal="center" vertical="center"/>
    </xf>
    <xf numFmtId="0" fontId="10" fillId="0" borderId="0" xfId="0" applyFont="true"/>
    <xf numFmtId="0" fontId="11" fillId="0" borderId="0" xfId="0" applyFont="true" applyAlignment="true">
      <alignment horizontal="center" vertical="center"/>
    </xf>
    <xf numFmtId="0" fontId="12" fillId="0" borderId="0" xfId="0" applyFont="true" applyAlignment="true">
      <alignment horizontal="center"/>
    </xf>
    <xf numFmtId="0" fontId="13" fillId="0" borderId="1" xfId="0" applyFont="true" applyBorder="true" applyAlignment="true">
      <alignment horizontal="center" vertical="center"/>
    </xf>
    <xf numFmtId="0" fontId="14" fillId="0" borderId="1" xfId="0" applyFont="true" applyBorder="true" applyAlignment="true">
      <alignment horizontal="center" vertical="center"/>
    </xf>
    <xf numFmtId="0" fontId="14" fillId="0" borderId="1" xfId="0" applyFont="true" applyBorder="true" applyAlignment="true">
      <alignment horizontal="left" vertical="center"/>
    </xf>
    <xf numFmtId="0" fontId="14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left" vertical="center"/>
    </xf>
    <xf numFmtId="43" fontId="14" fillId="0" borderId="1" xfId="19" applyFont="true" applyBorder="true" applyAlignment="true">
      <alignment horizontal="center" vertical="center"/>
    </xf>
    <xf numFmtId="10" fontId="14" fillId="0" borderId="1" xfId="0" applyNumberFormat="true" applyFont="true" applyBorder="true" applyAlignment="true">
      <alignment horizontal="center" vertical="center"/>
    </xf>
    <xf numFmtId="176" fontId="14" fillId="0" borderId="1" xfId="19" applyNumberFormat="true" applyFont="true" applyBorder="true" applyAlignment="true">
      <alignment horizontal="center" vertical="center"/>
    </xf>
    <xf numFmtId="43" fontId="14" fillId="0" borderId="1" xfId="19" applyFont="true" applyFill="true" applyBorder="true" applyAlignment="true">
      <alignment horizontal="center" vertical="center"/>
    </xf>
    <xf numFmtId="10" fontId="14" fillId="0" borderId="1" xfId="0" applyNumberFormat="true" applyFont="true" applyFill="true" applyBorder="true" applyAlignment="true">
      <alignment horizontal="center" vertical="center"/>
    </xf>
    <xf numFmtId="43" fontId="13" fillId="0" borderId="1" xfId="19" applyFont="true" applyBorder="true" applyAlignment="true">
      <alignment horizontal="center" vertical="center"/>
    </xf>
    <xf numFmtId="0" fontId="15" fillId="0" borderId="0" xfId="0" applyFont="true" applyBorder="true" applyAlignment="true">
      <alignment horizontal="right" vertical="center"/>
    </xf>
    <xf numFmtId="176" fontId="13" fillId="0" borderId="1" xfId="19" applyNumberFormat="true" applyFont="true" applyBorder="true" applyAlignment="true">
      <alignment horizontal="center" vertical="center"/>
    </xf>
    <xf numFmtId="0" fontId="10" fillId="0" borderId="0" xfId="0" applyFont="true" applyAlignment="true">
      <alignment horizontal="center"/>
    </xf>
    <xf numFmtId="0" fontId="11" fillId="0" borderId="0" xfId="0" applyFont="true" applyBorder="true" applyAlignment="true">
      <alignment horizontal="center" vertical="center"/>
    </xf>
    <xf numFmtId="0" fontId="16" fillId="0" borderId="8" xfId="0" applyFont="true" applyBorder="true" applyAlignment="true">
      <alignment horizontal="center"/>
    </xf>
    <xf numFmtId="0" fontId="17" fillId="0" borderId="1" xfId="0" applyFont="true" applyBorder="true" applyAlignment="true">
      <alignment horizontal="center" vertical="center"/>
    </xf>
    <xf numFmtId="0" fontId="14" fillId="0" borderId="0" xfId="0" applyFont="true"/>
    <xf numFmtId="43" fontId="13" fillId="0" borderId="1" xfId="0" applyNumberFormat="true" applyFont="true" applyBorder="true" applyAlignment="true">
      <alignment horizontal="center" vertical="center"/>
    </xf>
    <xf numFmtId="43" fontId="14" fillId="0" borderId="1" xfId="19" applyFont="true" applyBorder="true" applyAlignment="true">
      <alignment vertical="center"/>
    </xf>
    <xf numFmtId="43" fontId="10" fillId="0" borderId="0" xfId="0" applyNumberFormat="true" applyFont="true"/>
    <xf numFmtId="43" fontId="13" fillId="0" borderId="1" xfId="19" applyFont="true" applyBorder="true" applyAlignment="true">
      <alignment vertical="center"/>
    </xf>
    <xf numFmtId="43" fontId="7" fillId="0" borderId="0" xfId="0" applyNumberFormat="true" applyFont="true"/>
    <xf numFmtId="0" fontId="18" fillId="0" borderId="0" xfId="0" applyFont="true" applyAlignment="true">
      <alignment horizontal="center" vertical="center"/>
    </xf>
    <xf numFmtId="0" fontId="18" fillId="0" borderId="0" xfId="0" applyFont="true" applyAlignment="true">
      <alignment horizontal="center"/>
    </xf>
    <xf numFmtId="0" fontId="18" fillId="0" borderId="0" xfId="0" applyFont="true"/>
    <xf numFmtId="0" fontId="17" fillId="0" borderId="0" xfId="0" applyFont="true"/>
    <xf numFmtId="0" fontId="11" fillId="0" borderId="0" xfId="0" applyFont="true" applyAlignment="true">
      <alignment horizontal="center" vertical="center" wrapText="true"/>
    </xf>
    <xf numFmtId="0" fontId="16" fillId="0" borderId="0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/>
    </xf>
    <xf numFmtId="0" fontId="4" fillId="0" borderId="4" xfId="0" applyFont="true" applyBorder="true" applyAlignment="true">
      <alignment horizontal="center"/>
    </xf>
    <xf numFmtId="0" fontId="8" fillId="0" borderId="5" xfId="0" applyFont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left" vertical="center" wrapText="true"/>
    </xf>
    <xf numFmtId="0" fontId="8" fillId="0" borderId="5" xfId="0" applyFont="true" applyBorder="true" applyAlignment="true">
      <alignment horizontal="left" vertical="center"/>
    </xf>
    <xf numFmtId="0" fontId="8" fillId="0" borderId="2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left" vertical="center"/>
    </xf>
    <xf numFmtId="0" fontId="8" fillId="0" borderId="6" xfId="0" applyFont="true" applyBorder="true" applyAlignment="true">
      <alignment horizontal="center" vertical="center"/>
    </xf>
    <xf numFmtId="0" fontId="8" fillId="0" borderId="6" xfId="0" applyFont="true" applyBorder="true" applyAlignment="true">
      <alignment horizontal="left" vertical="center"/>
    </xf>
    <xf numFmtId="0" fontId="8" fillId="0" borderId="1" xfId="0" applyFont="true" applyBorder="true" applyAlignment="true">
      <alignment horizontal="left"/>
    </xf>
    <xf numFmtId="0" fontId="8" fillId="0" borderId="1" xfId="0" applyFont="true" applyFill="true" applyBorder="true" applyAlignment="true">
      <alignment horizontal="left"/>
    </xf>
    <xf numFmtId="0" fontId="8" fillId="0" borderId="1" xfId="0" applyFont="true" applyFill="true" applyBorder="true"/>
    <xf numFmtId="0" fontId="17" fillId="0" borderId="1" xfId="0" applyFont="true" applyBorder="true" applyAlignment="true">
      <alignment horizontal="center" vertical="center" wrapText="true"/>
    </xf>
    <xf numFmtId="0" fontId="4" fillId="0" borderId="7" xfId="0" applyFont="true" applyBorder="true" applyAlignment="true">
      <alignment horizontal="center"/>
    </xf>
    <xf numFmtId="0" fontId="4" fillId="0" borderId="1" xfId="0" applyFont="true" applyBorder="true" applyAlignment="true">
      <alignment horizontal="left" wrapText="true"/>
    </xf>
    <xf numFmtId="0" fontId="19" fillId="0" borderId="1" xfId="0" applyFont="true" applyFill="true" applyBorder="true" applyAlignment="true">
      <alignment horizontal="center" vertical="center" wrapText="true"/>
    </xf>
    <xf numFmtId="176" fontId="19" fillId="0" borderId="1" xfId="0" applyNumberFormat="true" applyFont="true" applyFill="true" applyBorder="true" applyAlignment="true">
      <alignment horizontal="center" vertical="center" wrapText="true"/>
    </xf>
    <xf numFmtId="9" fontId="20" fillId="0" borderId="1" xfId="40" applyFont="true" applyFill="true" applyBorder="true" applyAlignment="true">
      <alignment horizontal="center" vertical="center"/>
    </xf>
    <xf numFmtId="176" fontId="8" fillId="0" borderId="1" xfId="19" applyNumberFormat="true" applyFont="true" applyBorder="true" applyAlignment="true">
      <alignment vertical="center"/>
    </xf>
    <xf numFmtId="0" fontId="8" fillId="0" borderId="1" xfId="0" applyFont="true" applyBorder="true" applyAlignment="true">
      <alignment horizontal="center"/>
    </xf>
    <xf numFmtId="0" fontId="16" fillId="0" borderId="0" xfId="0" applyFont="true" applyBorder="true" applyAlignment="true">
      <alignment vertical="center" wrapText="true"/>
    </xf>
    <xf numFmtId="176" fontId="4" fillId="0" borderId="1" xfId="19" applyNumberFormat="true" applyFont="true" applyBorder="true" applyAlignment="true">
      <alignment horizontal="center" vertical="center"/>
    </xf>
    <xf numFmtId="43" fontId="18" fillId="0" borderId="0" xfId="0" applyNumberFormat="true" applyFont="true" applyAlignment="true">
      <alignment horizontal="center"/>
    </xf>
    <xf numFmtId="176" fontId="4" fillId="0" borderId="1" xfId="19" applyNumberFormat="true" applyFont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30"/>
  <sheetViews>
    <sheetView view="pageBreakPreview" zoomScaleNormal="100" zoomScaleSheetLayoutView="100" workbookViewId="0">
      <selection activeCell="I3" sqref="I3"/>
    </sheetView>
  </sheetViews>
  <sheetFormatPr defaultColWidth="9" defaultRowHeight="13.5"/>
  <cols>
    <col min="1" max="1" width="8.75" style="62" customWidth="true"/>
    <col min="2" max="2" width="9.25" style="79" customWidth="true"/>
    <col min="3" max="3" width="47.75" style="63" customWidth="true"/>
    <col min="4" max="4" width="30.75" style="63" customWidth="true"/>
    <col min="5" max="5" width="13.875" style="63" hidden="true" customWidth="true"/>
    <col min="6" max="6" width="11.25" style="63" hidden="true" customWidth="true"/>
    <col min="7" max="7" width="8.375" style="79" hidden="true" customWidth="true"/>
    <col min="8" max="8" width="11.9083333333333" style="63" hidden="true" customWidth="true"/>
    <col min="9" max="9" width="23.5" style="63" customWidth="true"/>
    <col min="10" max="10" width="10.3666666666667" style="63" customWidth="true"/>
    <col min="11" max="11" width="8.725" style="63"/>
    <col min="12" max="12" width="18.2666666666667" style="63" customWidth="true"/>
    <col min="13" max="16384" width="8.725" style="63"/>
  </cols>
  <sheetData>
    <row r="1" spans="1:1">
      <c r="A1" s="62" t="s">
        <v>0</v>
      </c>
    </row>
    <row r="2" ht="56.5" customHeight="true" spans="1:10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115"/>
    </row>
    <row r="3" ht="18.75" spans="1:10">
      <c r="A3" s="94"/>
      <c r="B3" s="94"/>
      <c r="C3" s="94"/>
      <c r="D3" s="94"/>
      <c r="E3" s="94"/>
      <c r="F3" s="94"/>
      <c r="G3" s="94"/>
      <c r="H3" s="94"/>
      <c r="I3" s="77" t="s">
        <v>2</v>
      </c>
      <c r="J3" s="94"/>
    </row>
    <row r="4" s="89" customFormat="true" ht="28.5" spans="1:9">
      <c r="A4" s="82" t="s">
        <v>3</v>
      </c>
      <c r="B4" s="82"/>
      <c r="C4" s="82" t="s">
        <v>4</v>
      </c>
      <c r="D4" s="82" t="s">
        <v>5</v>
      </c>
      <c r="E4" s="82" t="s">
        <v>6</v>
      </c>
      <c r="F4" s="82"/>
      <c r="G4" s="82" t="s">
        <v>7</v>
      </c>
      <c r="H4" s="107" t="s">
        <v>8</v>
      </c>
      <c r="I4" s="107" t="s">
        <v>9</v>
      </c>
    </row>
    <row r="5" s="90" customFormat="true" ht="14.25" spans="1:12">
      <c r="A5" s="95" t="s">
        <v>10</v>
      </c>
      <c r="B5" s="96"/>
      <c r="C5" s="96"/>
      <c r="D5" s="96"/>
      <c r="E5" s="96"/>
      <c r="F5" s="96"/>
      <c r="G5" s="96"/>
      <c r="H5" s="108"/>
      <c r="I5" s="116">
        <f>I6+I23+I25+I27+I29</f>
        <v>9072100</v>
      </c>
      <c r="L5" s="117"/>
    </row>
    <row r="6" s="90" customFormat="true" ht="14.25" spans="1:9">
      <c r="A6" s="95" t="s">
        <v>11</v>
      </c>
      <c r="B6" s="96"/>
      <c r="C6" s="96"/>
      <c r="D6" s="96"/>
      <c r="E6" s="96"/>
      <c r="F6" s="96"/>
      <c r="G6" s="108"/>
      <c r="H6" s="109" t="s">
        <v>12</v>
      </c>
      <c r="I6" s="116">
        <f>SUM(I7:I22)</f>
        <v>7072100</v>
      </c>
    </row>
    <row r="7" s="91" customFormat="true" ht="14.25" spans="1:9">
      <c r="A7" s="24">
        <v>1</v>
      </c>
      <c r="B7" s="97" t="s">
        <v>11</v>
      </c>
      <c r="C7" s="98" t="s">
        <v>13</v>
      </c>
      <c r="D7" s="99" t="s">
        <v>14</v>
      </c>
      <c r="E7" s="110" t="s">
        <v>15</v>
      </c>
      <c r="F7" s="111">
        <v>986097</v>
      </c>
      <c r="G7" s="112">
        <v>0.5</v>
      </c>
      <c r="H7" s="113">
        <v>0</v>
      </c>
      <c r="I7" s="43">
        <f>H8+H9</f>
        <v>856500</v>
      </c>
    </row>
    <row r="8" s="91" customFormat="true" ht="14.25" spans="1:9">
      <c r="A8" s="24"/>
      <c r="B8" s="100"/>
      <c r="C8" s="98"/>
      <c r="D8" s="101"/>
      <c r="E8" s="110" t="s">
        <v>16</v>
      </c>
      <c r="F8" s="111">
        <v>2519858</v>
      </c>
      <c r="G8" s="112">
        <v>0.3</v>
      </c>
      <c r="H8" s="113">
        <v>600000</v>
      </c>
      <c r="I8" s="43"/>
    </row>
    <row r="9" s="91" customFormat="true" ht="14.25" spans="1:9">
      <c r="A9" s="24"/>
      <c r="B9" s="102"/>
      <c r="C9" s="98"/>
      <c r="D9" s="103"/>
      <c r="E9" s="110" t="s">
        <v>17</v>
      </c>
      <c r="F9" s="111">
        <v>855219</v>
      </c>
      <c r="G9" s="112">
        <v>0.3</v>
      </c>
      <c r="H9" s="113">
        <f>ROUNDDOWN(F9*G9,-2)</f>
        <v>256500</v>
      </c>
      <c r="I9" s="43"/>
    </row>
    <row r="10" s="91" customFormat="true" ht="14.25" spans="1:9">
      <c r="A10" s="24">
        <v>2</v>
      </c>
      <c r="B10" s="97" t="s">
        <v>11</v>
      </c>
      <c r="C10" s="98" t="s">
        <v>18</v>
      </c>
      <c r="D10" s="99" t="s">
        <v>19</v>
      </c>
      <c r="E10" s="110" t="s">
        <v>15</v>
      </c>
      <c r="F10" s="111">
        <v>3489799</v>
      </c>
      <c r="G10" s="112">
        <v>0.5</v>
      </c>
      <c r="H10" s="113">
        <v>600000</v>
      </c>
      <c r="I10" s="43">
        <f>H10+H11+H12</f>
        <v>1015600</v>
      </c>
    </row>
    <row r="11" s="91" customFormat="true" ht="14.25" spans="1:9">
      <c r="A11" s="24"/>
      <c r="B11" s="100" t="s">
        <v>11</v>
      </c>
      <c r="C11" s="98"/>
      <c r="D11" s="103"/>
      <c r="E11" s="110" t="s">
        <v>17</v>
      </c>
      <c r="F11" s="111">
        <v>718680</v>
      </c>
      <c r="G11" s="112">
        <v>0.3</v>
      </c>
      <c r="H11" s="113">
        <f>ROUNDDOWN(F11*G11,-2)</f>
        <v>215600</v>
      </c>
      <c r="I11" s="43"/>
    </row>
    <row r="12" s="91" customFormat="true" ht="14.25" spans="1:9">
      <c r="A12" s="24"/>
      <c r="B12" s="102" t="s">
        <v>11</v>
      </c>
      <c r="C12" s="98"/>
      <c r="D12" s="104" t="s">
        <v>19</v>
      </c>
      <c r="E12" s="21"/>
      <c r="F12" s="21"/>
      <c r="G12" s="114"/>
      <c r="H12" s="113">
        <v>200000</v>
      </c>
      <c r="I12" s="43"/>
    </row>
    <row r="13" s="91" customFormat="true" ht="14.25" spans="1:9">
      <c r="A13" s="24">
        <v>3</v>
      </c>
      <c r="B13" s="21" t="s">
        <v>11</v>
      </c>
      <c r="C13" s="98" t="s">
        <v>20</v>
      </c>
      <c r="D13" s="104" t="s">
        <v>19</v>
      </c>
      <c r="E13" s="110" t="s">
        <v>17</v>
      </c>
      <c r="F13" s="111">
        <v>1563334</v>
      </c>
      <c r="G13" s="112">
        <v>0.3</v>
      </c>
      <c r="H13" s="113">
        <v>400000</v>
      </c>
      <c r="I13" s="113">
        <v>400000</v>
      </c>
    </row>
    <row r="14" s="91" customFormat="true" ht="14.25" spans="1:9">
      <c r="A14" s="24">
        <v>4</v>
      </c>
      <c r="B14" s="21" t="s">
        <v>11</v>
      </c>
      <c r="C14" s="98" t="s">
        <v>21</v>
      </c>
      <c r="D14" s="104" t="s">
        <v>22</v>
      </c>
      <c r="E14" s="110" t="s">
        <v>17</v>
      </c>
      <c r="F14" s="111">
        <v>2773700</v>
      </c>
      <c r="G14" s="112">
        <v>0.3</v>
      </c>
      <c r="H14" s="113">
        <v>400000</v>
      </c>
      <c r="I14" s="113">
        <v>400000</v>
      </c>
    </row>
    <row r="15" s="91" customFormat="true" ht="14.25" spans="1:9">
      <c r="A15" s="24">
        <v>5</v>
      </c>
      <c r="B15" s="21" t="s">
        <v>11</v>
      </c>
      <c r="C15" s="98" t="s">
        <v>23</v>
      </c>
      <c r="D15" s="104" t="s">
        <v>22</v>
      </c>
      <c r="E15" s="110" t="s">
        <v>17</v>
      </c>
      <c r="F15" s="111">
        <v>2688344</v>
      </c>
      <c r="G15" s="112">
        <v>0.3</v>
      </c>
      <c r="H15" s="113">
        <v>400000</v>
      </c>
      <c r="I15" s="113">
        <v>400000</v>
      </c>
    </row>
    <row r="16" s="91" customFormat="true" ht="14.25" spans="1:9">
      <c r="A16" s="24">
        <v>6</v>
      </c>
      <c r="B16" s="21" t="s">
        <v>11</v>
      </c>
      <c r="C16" s="98" t="s">
        <v>24</v>
      </c>
      <c r="D16" s="104" t="s">
        <v>22</v>
      </c>
      <c r="E16" s="110" t="s">
        <v>17</v>
      </c>
      <c r="F16" s="111">
        <v>2734900</v>
      </c>
      <c r="G16" s="112">
        <v>0.3</v>
      </c>
      <c r="H16" s="113">
        <v>400000</v>
      </c>
      <c r="I16" s="113">
        <v>400000</v>
      </c>
    </row>
    <row r="17" s="91" customFormat="true" ht="14.25" spans="1:9">
      <c r="A17" s="24">
        <v>7</v>
      </c>
      <c r="B17" s="21" t="s">
        <v>11</v>
      </c>
      <c r="C17" s="105" t="s">
        <v>25</v>
      </c>
      <c r="D17" s="104" t="s">
        <v>26</v>
      </c>
      <c r="E17" s="21"/>
      <c r="F17" s="21"/>
      <c r="G17" s="114"/>
      <c r="H17" s="113">
        <v>1000000</v>
      </c>
      <c r="I17" s="113">
        <v>1000000</v>
      </c>
    </row>
    <row r="18" s="91" customFormat="true" ht="14.25" spans="1:9">
      <c r="A18" s="24">
        <v>8</v>
      </c>
      <c r="B18" s="21" t="s">
        <v>11</v>
      </c>
      <c r="C18" s="105" t="s">
        <v>27</v>
      </c>
      <c r="D18" s="104" t="s">
        <v>28</v>
      </c>
      <c r="E18" s="21"/>
      <c r="F18" s="21"/>
      <c r="G18" s="114"/>
      <c r="H18" s="113">
        <v>1000000</v>
      </c>
      <c r="I18" s="113">
        <v>1000000</v>
      </c>
    </row>
    <row r="19" s="91" customFormat="true" ht="14.25" spans="1:9">
      <c r="A19" s="24">
        <v>9</v>
      </c>
      <c r="B19" s="21" t="s">
        <v>11</v>
      </c>
      <c r="C19" s="105" t="s">
        <v>29</v>
      </c>
      <c r="D19" s="21" t="s">
        <v>30</v>
      </c>
      <c r="E19" s="21"/>
      <c r="F19" s="21"/>
      <c r="G19" s="114"/>
      <c r="H19" s="113">
        <v>1000000</v>
      </c>
      <c r="I19" s="113">
        <v>1000000</v>
      </c>
    </row>
    <row r="20" s="91" customFormat="true" ht="14.25" spans="1:9">
      <c r="A20" s="24">
        <v>10</v>
      </c>
      <c r="B20" s="21" t="s">
        <v>11</v>
      </c>
      <c r="C20" s="105" t="s">
        <v>31</v>
      </c>
      <c r="D20" s="21" t="s">
        <v>19</v>
      </c>
      <c r="E20" s="21"/>
      <c r="F20" s="21"/>
      <c r="G20" s="114"/>
      <c r="H20" s="113">
        <v>200000</v>
      </c>
      <c r="I20" s="113">
        <v>200000</v>
      </c>
    </row>
    <row r="21" s="91" customFormat="true" ht="14.25" spans="1:9">
      <c r="A21" s="24">
        <v>11</v>
      </c>
      <c r="B21" s="21" t="s">
        <v>11</v>
      </c>
      <c r="C21" s="105" t="s">
        <v>32</v>
      </c>
      <c r="D21" s="21" t="s">
        <v>33</v>
      </c>
      <c r="E21" s="21"/>
      <c r="F21" s="21"/>
      <c r="G21" s="114"/>
      <c r="H21" s="113">
        <v>200000</v>
      </c>
      <c r="I21" s="113">
        <v>200000</v>
      </c>
    </row>
    <row r="22" s="91" customFormat="true" ht="14.25" spans="1:9">
      <c r="A22" s="24">
        <v>12</v>
      </c>
      <c r="B22" s="21" t="s">
        <v>11</v>
      </c>
      <c r="C22" s="105" t="s">
        <v>34</v>
      </c>
      <c r="D22" s="21" t="s">
        <v>22</v>
      </c>
      <c r="E22" s="21"/>
      <c r="F22" s="21"/>
      <c r="G22" s="114"/>
      <c r="H22" s="113">
        <v>200000</v>
      </c>
      <c r="I22" s="113">
        <v>200000</v>
      </c>
    </row>
    <row r="23" s="92" customFormat="true" ht="14.25" spans="1:9">
      <c r="A23" s="95" t="s">
        <v>35</v>
      </c>
      <c r="B23" s="96"/>
      <c r="C23" s="96"/>
      <c r="D23" s="96"/>
      <c r="E23" s="96"/>
      <c r="F23" s="96"/>
      <c r="G23" s="108"/>
      <c r="H23" s="109" t="s">
        <v>12</v>
      </c>
      <c r="I23" s="118">
        <f>SUM(I24)</f>
        <v>600000</v>
      </c>
    </row>
    <row r="24" s="91" customFormat="true" ht="14.25" spans="1:9">
      <c r="A24" s="24">
        <v>13</v>
      </c>
      <c r="B24" s="21" t="s">
        <v>35</v>
      </c>
      <c r="C24" s="106" t="s">
        <v>36</v>
      </c>
      <c r="D24" s="21" t="s">
        <v>37</v>
      </c>
      <c r="E24" s="21"/>
      <c r="F24" s="21"/>
      <c r="G24" s="114"/>
      <c r="H24" s="113">
        <v>600000</v>
      </c>
      <c r="I24" s="113">
        <v>600000</v>
      </c>
    </row>
    <row r="25" s="92" customFormat="true" ht="14.25" spans="1:9">
      <c r="A25" s="95" t="s">
        <v>38</v>
      </c>
      <c r="B25" s="96"/>
      <c r="C25" s="96"/>
      <c r="D25" s="96"/>
      <c r="E25" s="96"/>
      <c r="F25" s="96"/>
      <c r="G25" s="108"/>
      <c r="H25" s="109" t="s">
        <v>12</v>
      </c>
      <c r="I25" s="118">
        <f>SUM(I26)</f>
        <v>200000</v>
      </c>
    </row>
    <row r="26" s="91" customFormat="true" ht="14.25" spans="1:9">
      <c r="A26" s="24">
        <v>14</v>
      </c>
      <c r="B26" s="21" t="s">
        <v>38</v>
      </c>
      <c r="C26" s="106" t="s">
        <v>39</v>
      </c>
      <c r="D26" s="21" t="s">
        <v>33</v>
      </c>
      <c r="E26" s="21"/>
      <c r="F26" s="21"/>
      <c r="G26" s="114"/>
      <c r="H26" s="113">
        <v>200000</v>
      </c>
      <c r="I26" s="113">
        <v>200000</v>
      </c>
    </row>
    <row r="27" s="92" customFormat="true" ht="14.25" spans="1:9">
      <c r="A27" s="95" t="s">
        <v>40</v>
      </c>
      <c r="B27" s="96"/>
      <c r="C27" s="96"/>
      <c r="D27" s="96"/>
      <c r="E27" s="96"/>
      <c r="F27" s="96"/>
      <c r="G27" s="108"/>
      <c r="H27" s="109" t="s">
        <v>12</v>
      </c>
      <c r="I27" s="118">
        <f>SUM(I28)</f>
        <v>600000</v>
      </c>
    </row>
    <row r="28" s="91" customFormat="true" ht="14.25" spans="1:9">
      <c r="A28" s="24">
        <v>15</v>
      </c>
      <c r="B28" s="21" t="s">
        <v>40</v>
      </c>
      <c r="C28" s="106" t="s">
        <v>41</v>
      </c>
      <c r="D28" s="21" t="s">
        <v>37</v>
      </c>
      <c r="E28" s="21"/>
      <c r="F28" s="21"/>
      <c r="G28" s="114"/>
      <c r="H28" s="113">
        <v>600000</v>
      </c>
      <c r="I28" s="113">
        <v>600000</v>
      </c>
    </row>
    <row r="29" s="92" customFormat="true" ht="14.25" spans="1:9">
      <c r="A29" s="95" t="s">
        <v>42</v>
      </c>
      <c r="B29" s="96"/>
      <c r="C29" s="96" t="s">
        <v>43</v>
      </c>
      <c r="D29" s="96"/>
      <c r="E29" s="96"/>
      <c r="F29" s="96"/>
      <c r="G29" s="108"/>
      <c r="H29" s="109" t="s">
        <v>12</v>
      </c>
      <c r="I29" s="118">
        <f>SUM(I30)</f>
        <v>600000</v>
      </c>
    </row>
    <row r="30" s="91" customFormat="true" ht="14.25" spans="1:9">
      <c r="A30" s="24">
        <v>16</v>
      </c>
      <c r="B30" s="21" t="s">
        <v>42</v>
      </c>
      <c r="C30" s="106" t="s">
        <v>44</v>
      </c>
      <c r="D30" s="21" t="s">
        <v>37</v>
      </c>
      <c r="E30" s="21"/>
      <c r="F30" s="21"/>
      <c r="G30" s="114"/>
      <c r="H30" s="113">
        <v>600000</v>
      </c>
      <c r="I30" s="113">
        <v>600000</v>
      </c>
    </row>
  </sheetData>
  <mergeCells count="18">
    <mergeCell ref="A2:I2"/>
    <mergeCell ref="E4:F4"/>
    <mergeCell ref="A5:H5"/>
    <mergeCell ref="A6:G6"/>
    <mergeCell ref="A23:G23"/>
    <mergeCell ref="A25:G25"/>
    <mergeCell ref="A27:G27"/>
    <mergeCell ref="A29:G29"/>
    <mergeCell ref="A7:A9"/>
    <mergeCell ref="A10:A12"/>
    <mergeCell ref="B7:B9"/>
    <mergeCell ref="B10:B12"/>
    <mergeCell ref="C7:C9"/>
    <mergeCell ref="C10:C12"/>
    <mergeCell ref="D7:D9"/>
    <mergeCell ref="D10:D11"/>
    <mergeCell ref="I7:I9"/>
    <mergeCell ref="I10:I12"/>
  </mergeCells>
  <conditionalFormatting sqref="A23">
    <cfRule type="duplicateValues" dxfId="0" priority="4"/>
  </conditionalFormatting>
  <conditionalFormatting sqref="A25">
    <cfRule type="duplicateValues" dxfId="0" priority="3"/>
  </conditionalFormatting>
  <conditionalFormatting sqref="A27">
    <cfRule type="duplicateValues" dxfId="0" priority="2"/>
  </conditionalFormatting>
  <conditionalFormatting sqref="A29">
    <cfRule type="duplicateValues" dxfId="0" priority="1"/>
  </conditionalFormatting>
  <conditionalFormatting sqref="C7:C22 C30:C1048576 A5:A6 C24 C26 C28 C3:C4">
    <cfRule type="duplicateValues" dxfId="0" priority="5"/>
  </conditionalFormatting>
  <printOptions horizontalCentered="true"/>
  <pageMargins left="0.700694444444445" right="0.700694444444445" top="0.751388888888889" bottom="0.751388888888889" header="0.298611111111111" footer="0.298611111111111"/>
  <pageSetup paperSize="9" scale="9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0"/>
  <sheetViews>
    <sheetView view="pageBreakPreview" zoomScaleNormal="100" zoomScaleSheetLayoutView="100" workbookViewId="0">
      <selection activeCell="C4" sqref="C4"/>
    </sheetView>
  </sheetViews>
  <sheetFormatPr defaultColWidth="9" defaultRowHeight="13.5" outlineLevelCol="7"/>
  <cols>
    <col min="1" max="1" width="10.875" style="63" customWidth="true"/>
    <col min="2" max="2" width="12.25" style="63" customWidth="true"/>
    <col min="3" max="3" width="52.375" style="63" customWidth="true"/>
    <col min="4" max="4" width="29" style="63" customWidth="true"/>
    <col min="5" max="5" width="15.875" style="63" hidden="true" customWidth="true"/>
    <col min="6" max="6" width="8.81666666666667" style="63" hidden="true" customWidth="true"/>
    <col min="7" max="7" width="15.8166666666667" style="63" customWidth="true"/>
    <col min="8" max="8" width="12.45" style="63" customWidth="true"/>
    <col min="9" max="16384" width="8.725" style="63"/>
  </cols>
  <sheetData>
    <row r="1" spans="1:1">
      <c r="A1" s="63" t="s">
        <v>45</v>
      </c>
    </row>
    <row r="2" s="63" customFormat="true" ht="45" customHeight="true" spans="1:8">
      <c r="A2" s="80" t="s">
        <v>46</v>
      </c>
      <c r="B2" s="80"/>
      <c r="C2" s="80"/>
      <c r="D2" s="80"/>
      <c r="E2" s="80"/>
      <c r="F2" s="80"/>
      <c r="G2" s="80"/>
      <c r="H2" s="79"/>
    </row>
    <row r="3" s="63" customFormat="true" ht="18.75" spans="1:8">
      <c r="A3" s="81"/>
      <c r="B3" s="81"/>
      <c r="C3" s="81"/>
      <c r="D3" s="81"/>
      <c r="E3" s="81"/>
      <c r="F3" s="81"/>
      <c r="G3" s="77" t="s">
        <v>2</v>
      </c>
      <c r="H3" s="79"/>
    </row>
    <row r="4" s="79" customFormat="true" ht="28" customHeight="true" spans="1:7">
      <c r="A4" s="82" t="s">
        <v>3</v>
      </c>
      <c r="B4" s="82" t="s">
        <v>47</v>
      </c>
      <c r="C4" s="82" t="s">
        <v>4</v>
      </c>
      <c r="D4" s="82" t="s">
        <v>5</v>
      </c>
      <c r="E4" s="82" t="s">
        <v>6</v>
      </c>
      <c r="F4" s="82" t="s">
        <v>7</v>
      </c>
      <c r="G4" s="82" t="s">
        <v>48</v>
      </c>
    </row>
    <row r="5" s="79" customFormat="true" ht="28" customHeight="true" spans="1:7">
      <c r="A5" s="66" t="s">
        <v>10</v>
      </c>
      <c r="B5" s="66"/>
      <c r="C5" s="66"/>
      <c r="D5" s="66"/>
      <c r="E5" s="66"/>
      <c r="F5" s="66"/>
      <c r="G5" s="84">
        <f>G6+G13+G15</f>
        <v>3601400</v>
      </c>
    </row>
    <row r="6" s="79" customFormat="true" ht="28" customHeight="true" spans="1:7">
      <c r="A6" s="66" t="s">
        <v>11</v>
      </c>
      <c r="B6" s="66"/>
      <c r="C6" s="66"/>
      <c r="D6" s="66"/>
      <c r="E6" s="66"/>
      <c r="F6" s="66" t="s">
        <v>49</v>
      </c>
      <c r="G6" s="84">
        <f>SUM(G7:G12)</f>
        <v>1458000</v>
      </c>
    </row>
    <row r="7" s="63" customFormat="true" ht="28" customHeight="true" spans="1:8">
      <c r="A7" s="67">
        <v>1</v>
      </c>
      <c r="B7" s="67" t="s">
        <v>11</v>
      </c>
      <c r="C7" s="68" t="s">
        <v>50</v>
      </c>
      <c r="D7" s="67" t="s">
        <v>51</v>
      </c>
      <c r="E7" s="71">
        <v>5167878.57</v>
      </c>
      <c r="F7" s="72">
        <v>0.0163</v>
      </c>
      <c r="G7" s="85">
        <f>MIN(ROUNDDOWN(E7*F7,-2),1000000)</f>
        <v>84200</v>
      </c>
      <c r="H7" s="86"/>
    </row>
    <row r="8" s="63" customFormat="true" ht="28" customHeight="true" spans="1:8">
      <c r="A8" s="67">
        <v>2</v>
      </c>
      <c r="B8" s="67" t="s">
        <v>11</v>
      </c>
      <c r="C8" s="68" t="s">
        <v>52</v>
      </c>
      <c r="D8" s="67" t="s">
        <v>51</v>
      </c>
      <c r="E8" s="71">
        <v>63348577.95</v>
      </c>
      <c r="F8" s="72">
        <v>0.0163</v>
      </c>
      <c r="G8" s="85">
        <f t="shared" ref="G8:G19" si="0">MIN(ROUNDDOWN(E8*F8,-2),1000000)</f>
        <v>1000000</v>
      </c>
      <c r="H8" s="86"/>
    </row>
    <row r="9" s="63" customFormat="true" ht="28" customHeight="true" spans="1:8">
      <c r="A9" s="67">
        <v>3</v>
      </c>
      <c r="B9" s="69" t="s">
        <v>11</v>
      </c>
      <c r="C9" s="70" t="s">
        <v>53</v>
      </c>
      <c r="D9" s="67" t="s">
        <v>51</v>
      </c>
      <c r="E9" s="71">
        <v>7183581.39</v>
      </c>
      <c r="F9" s="72">
        <v>0.0163</v>
      </c>
      <c r="G9" s="85">
        <f t="shared" si="0"/>
        <v>117000</v>
      </c>
      <c r="H9" s="86"/>
    </row>
    <row r="10" s="63" customFormat="true" ht="28" customHeight="true" spans="1:8">
      <c r="A10" s="67">
        <v>4</v>
      </c>
      <c r="B10" s="67" t="s">
        <v>11</v>
      </c>
      <c r="C10" s="68" t="s">
        <v>54</v>
      </c>
      <c r="D10" s="67" t="s">
        <v>51</v>
      </c>
      <c r="E10" s="71">
        <v>3619071.54</v>
      </c>
      <c r="F10" s="72">
        <v>0.0163</v>
      </c>
      <c r="G10" s="85">
        <f t="shared" si="0"/>
        <v>58900</v>
      </c>
      <c r="H10" s="86"/>
    </row>
    <row r="11" s="63" customFormat="true" ht="28" customHeight="true" spans="1:8">
      <c r="A11" s="67">
        <v>5</v>
      </c>
      <c r="B11" s="67" t="s">
        <v>11</v>
      </c>
      <c r="C11" s="68" t="s">
        <v>55</v>
      </c>
      <c r="D11" s="67" t="s">
        <v>51</v>
      </c>
      <c r="E11" s="71">
        <v>3592220.36</v>
      </c>
      <c r="F11" s="72">
        <v>0.0163</v>
      </c>
      <c r="G11" s="85">
        <f t="shared" si="0"/>
        <v>58500</v>
      </c>
      <c r="H11" s="86"/>
    </row>
    <row r="12" s="63" customFormat="true" ht="28" customHeight="true" spans="1:8">
      <c r="A12" s="67">
        <v>6</v>
      </c>
      <c r="B12" s="67" t="s">
        <v>11</v>
      </c>
      <c r="C12" s="68" t="s">
        <v>56</v>
      </c>
      <c r="D12" s="67" t="s">
        <v>51</v>
      </c>
      <c r="E12" s="71">
        <v>8557801.01</v>
      </c>
      <c r="F12" s="72">
        <v>0.0163</v>
      </c>
      <c r="G12" s="85">
        <f t="shared" si="0"/>
        <v>139400</v>
      </c>
      <c r="H12" s="86"/>
    </row>
    <row r="13" s="59" customFormat="true" ht="28" customHeight="true" spans="1:8">
      <c r="A13" s="66" t="s">
        <v>57</v>
      </c>
      <c r="B13" s="66"/>
      <c r="C13" s="66"/>
      <c r="D13" s="66"/>
      <c r="E13" s="66"/>
      <c r="F13" s="66" t="s">
        <v>49</v>
      </c>
      <c r="G13" s="87">
        <f>SUM(G14)</f>
        <v>367700</v>
      </c>
      <c r="H13" s="88"/>
    </row>
    <row r="14" s="63" customFormat="true" ht="28" customHeight="true" spans="1:8">
      <c r="A14" s="67">
        <v>7</v>
      </c>
      <c r="B14" s="67" t="s">
        <v>57</v>
      </c>
      <c r="C14" s="68" t="s">
        <v>58</v>
      </c>
      <c r="D14" s="67" t="s">
        <v>51</v>
      </c>
      <c r="E14" s="71">
        <v>22563757.52</v>
      </c>
      <c r="F14" s="72">
        <v>0.0163</v>
      </c>
      <c r="G14" s="85">
        <f t="shared" si="0"/>
        <v>367700</v>
      </c>
      <c r="H14" s="86"/>
    </row>
    <row r="15" s="59" customFormat="true" ht="28" customHeight="true" spans="1:8">
      <c r="A15" s="66" t="s">
        <v>38</v>
      </c>
      <c r="B15" s="66"/>
      <c r="C15" s="66"/>
      <c r="D15" s="66"/>
      <c r="E15" s="66"/>
      <c r="F15" s="66" t="s">
        <v>49</v>
      </c>
      <c r="G15" s="87">
        <f>SUM(G16:G19)</f>
        <v>1775700</v>
      </c>
      <c r="H15" s="88"/>
    </row>
    <row r="16" s="63" customFormat="true" ht="28" customHeight="true" spans="1:8">
      <c r="A16" s="67">
        <v>8</v>
      </c>
      <c r="B16" s="67" t="s">
        <v>38</v>
      </c>
      <c r="C16" s="68" t="s">
        <v>59</v>
      </c>
      <c r="D16" s="67" t="s">
        <v>51</v>
      </c>
      <c r="E16" s="71">
        <v>11989059.59</v>
      </c>
      <c r="F16" s="72">
        <v>0.0163</v>
      </c>
      <c r="G16" s="85">
        <f t="shared" si="0"/>
        <v>195400</v>
      </c>
      <c r="H16" s="86"/>
    </row>
    <row r="17" s="63" customFormat="true" ht="28" customHeight="true" spans="1:8">
      <c r="A17" s="67">
        <v>9</v>
      </c>
      <c r="B17" s="67" t="s">
        <v>38</v>
      </c>
      <c r="C17" s="68" t="s">
        <v>60</v>
      </c>
      <c r="D17" s="67" t="s">
        <v>51</v>
      </c>
      <c r="E17" s="71">
        <v>59839752</v>
      </c>
      <c r="F17" s="72">
        <v>0.0163</v>
      </c>
      <c r="G17" s="85">
        <f t="shared" si="0"/>
        <v>975300</v>
      </c>
      <c r="H17" s="86"/>
    </row>
    <row r="18" s="63" customFormat="true" ht="28" customHeight="true" spans="1:8">
      <c r="A18" s="67">
        <v>10</v>
      </c>
      <c r="B18" s="67" t="s">
        <v>38</v>
      </c>
      <c r="C18" s="68" t="s">
        <v>61</v>
      </c>
      <c r="D18" s="67" t="s">
        <v>51</v>
      </c>
      <c r="E18" s="71">
        <v>33106742.36</v>
      </c>
      <c r="F18" s="72">
        <v>0.0163</v>
      </c>
      <c r="G18" s="85">
        <f t="shared" si="0"/>
        <v>539600</v>
      </c>
      <c r="H18" s="86"/>
    </row>
    <row r="19" s="63" customFormat="true" ht="28" customHeight="true" spans="1:8">
      <c r="A19" s="67">
        <v>11</v>
      </c>
      <c r="B19" s="67" t="s">
        <v>38</v>
      </c>
      <c r="C19" s="68" t="s">
        <v>62</v>
      </c>
      <c r="D19" s="67" t="s">
        <v>51</v>
      </c>
      <c r="E19" s="71">
        <v>4016347.38</v>
      </c>
      <c r="F19" s="72">
        <v>0.0163</v>
      </c>
      <c r="G19" s="85">
        <f t="shared" si="0"/>
        <v>65400</v>
      </c>
      <c r="H19" s="86"/>
    </row>
    <row r="20" ht="14.25" spans="1:7">
      <c r="A20" s="83"/>
      <c r="B20" s="83"/>
      <c r="C20" s="83"/>
      <c r="D20" s="83"/>
      <c r="E20" s="83"/>
      <c r="F20" s="83"/>
      <c r="G20" s="83"/>
    </row>
  </sheetData>
  <mergeCells count="5">
    <mergeCell ref="A2:G2"/>
    <mergeCell ref="A5:F5"/>
    <mergeCell ref="A6:E6"/>
    <mergeCell ref="A13:E13"/>
    <mergeCell ref="A15:E15"/>
  </mergeCells>
  <printOptions horizontalCentered="true"/>
  <pageMargins left="0.700694444444445" right="0.700694444444445" top="0.751388888888889" bottom="0.751388888888889" header="0.298611111111111" footer="0.298611111111111"/>
  <pageSetup paperSize="9" scale="92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6"/>
  <sheetViews>
    <sheetView view="pageBreakPreview" zoomScaleNormal="100" zoomScaleSheetLayoutView="100" workbookViewId="0">
      <selection activeCell="B3" sqref="B3"/>
    </sheetView>
  </sheetViews>
  <sheetFormatPr defaultColWidth="9" defaultRowHeight="13.5"/>
  <cols>
    <col min="1" max="1" width="11.375" style="62" customWidth="true"/>
    <col min="2" max="2" width="12.875" style="63" customWidth="true"/>
    <col min="3" max="3" width="49.625" style="63" customWidth="true"/>
    <col min="4" max="4" width="22.1833333333333" style="63" customWidth="true"/>
    <col min="5" max="5" width="17.9083333333333" style="63" hidden="true" customWidth="true"/>
    <col min="6" max="6" width="9.36666666666667" style="63" hidden="true" customWidth="true"/>
    <col min="7" max="7" width="13.25" style="63" hidden="true" customWidth="true"/>
    <col min="8" max="8" width="10" style="63" hidden="true" customWidth="true"/>
    <col min="9" max="9" width="14" style="63" customWidth="true"/>
    <col min="10" max="16384" width="8.725" style="63"/>
  </cols>
  <sheetData>
    <row r="1" spans="1:1">
      <c r="A1" s="62" t="s">
        <v>63</v>
      </c>
    </row>
    <row r="2" ht="51" customHeight="true" spans="1:9">
      <c r="A2" s="64" t="s">
        <v>64</v>
      </c>
      <c r="B2" s="64"/>
      <c r="C2" s="64"/>
      <c r="D2" s="64"/>
      <c r="E2" s="64"/>
      <c r="F2" s="64"/>
      <c r="G2" s="64"/>
      <c r="H2" s="64"/>
      <c r="I2" s="64"/>
    </row>
    <row r="3" ht="18.75" spans="1:9">
      <c r="A3" s="65"/>
      <c r="B3" s="65"/>
      <c r="C3" s="65"/>
      <c r="D3" s="65"/>
      <c r="E3" s="65"/>
      <c r="F3" s="65"/>
      <c r="G3" s="65"/>
      <c r="H3" s="65"/>
      <c r="I3" s="77" t="s">
        <v>2</v>
      </c>
    </row>
    <row r="4" ht="28" customHeight="true" spans="1:9">
      <c r="A4" s="15" t="s">
        <v>3</v>
      </c>
      <c r="B4" s="15" t="s">
        <v>47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48</v>
      </c>
      <c r="H4" s="15" t="s">
        <v>65</v>
      </c>
      <c r="I4" s="15" t="s">
        <v>66</v>
      </c>
    </row>
    <row r="5" s="59" customFormat="true" ht="28" customHeight="true" spans="1:9">
      <c r="A5" s="66" t="s">
        <v>10</v>
      </c>
      <c r="B5" s="66"/>
      <c r="C5" s="66"/>
      <c r="D5" s="66"/>
      <c r="E5" s="66"/>
      <c r="F5" s="66"/>
      <c r="G5" s="66"/>
      <c r="H5" s="66"/>
      <c r="I5" s="78">
        <f>I6+I15</f>
        <v>6712600</v>
      </c>
    </row>
    <row r="6" s="59" customFormat="true" ht="28" customHeight="true" spans="1:9">
      <c r="A6" s="66" t="s">
        <v>11</v>
      </c>
      <c r="B6" s="66"/>
      <c r="C6" s="66"/>
      <c r="D6" s="66"/>
      <c r="E6" s="66"/>
      <c r="F6" s="66"/>
      <c r="G6" s="66"/>
      <c r="H6" s="66" t="s">
        <v>12</v>
      </c>
      <c r="I6" s="78">
        <f>SUM(I7:I14)</f>
        <v>6646900</v>
      </c>
    </row>
    <row r="7" ht="28" customHeight="true" spans="1:9">
      <c r="A7" s="67">
        <v>1</v>
      </c>
      <c r="B7" s="67" t="s">
        <v>11</v>
      </c>
      <c r="C7" s="68" t="s">
        <v>67</v>
      </c>
      <c r="D7" s="67" t="s">
        <v>68</v>
      </c>
      <c r="E7" s="71">
        <v>13629002.19</v>
      </c>
      <c r="F7" s="72">
        <v>0.0163</v>
      </c>
      <c r="G7" s="73">
        <f>MIN(ROUNDDOWN(E7*F7,-2),1000000)</f>
        <v>222100</v>
      </c>
      <c r="H7" s="71"/>
      <c r="I7" s="73">
        <f>H7+G7</f>
        <v>222100</v>
      </c>
    </row>
    <row r="8" ht="28" customHeight="true" spans="1:9">
      <c r="A8" s="67">
        <v>2</v>
      </c>
      <c r="B8" s="67" t="s">
        <v>11</v>
      </c>
      <c r="C8" s="68" t="s">
        <v>21</v>
      </c>
      <c r="D8" s="67" t="s">
        <v>68</v>
      </c>
      <c r="E8" s="71">
        <v>549959648.74</v>
      </c>
      <c r="F8" s="72">
        <v>0.0163</v>
      </c>
      <c r="G8" s="73">
        <f t="shared" ref="G8:G14" si="0">MIN(ROUNDDOWN(E8*F8,-2),1000000)</f>
        <v>1000000</v>
      </c>
      <c r="H8" s="73">
        <v>300000</v>
      </c>
      <c r="I8" s="73">
        <f t="shared" ref="I8:I14" si="1">H8+G8</f>
        <v>1300000</v>
      </c>
    </row>
    <row r="9" s="60" customFormat="true" ht="28" customHeight="true" spans="1:9">
      <c r="A9" s="67">
        <v>3</v>
      </c>
      <c r="B9" s="69" t="s">
        <v>11</v>
      </c>
      <c r="C9" s="70" t="s">
        <v>69</v>
      </c>
      <c r="D9" s="67" t="s">
        <v>68</v>
      </c>
      <c r="E9" s="74">
        <v>320590817.74</v>
      </c>
      <c r="F9" s="75">
        <v>0.0163</v>
      </c>
      <c r="G9" s="73">
        <f t="shared" si="0"/>
        <v>1000000</v>
      </c>
      <c r="H9" s="71"/>
      <c r="I9" s="73">
        <f t="shared" si="1"/>
        <v>1000000</v>
      </c>
    </row>
    <row r="10" s="60" customFormat="true" ht="28" customHeight="true" spans="1:9">
      <c r="A10" s="67">
        <v>4</v>
      </c>
      <c r="B10" s="69" t="s">
        <v>11</v>
      </c>
      <c r="C10" s="70" t="s">
        <v>70</v>
      </c>
      <c r="D10" s="67" t="s">
        <v>68</v>
      </c>
      <c r="E10" s="74">
        <v>210840661.99</v>
      </c>
      <c r="F10" s="75">
        <v>0.0163</v>
      </c>
      <c r="G10" s="73">
        <f t="shared" si="0"/>
        <v>1000000</v>
      </c>
      <c r="H10" s="71"/>
      <c r="I10" s="73">
        <f t="shared" si="1"/>
        <v>1000000</v>
      </c>
    </row>
    <row r="11" s="60" customFormat="true" ht="28" customHeight="true" spans="1:9">
      <c r="A11" s="67">
        <v>5</v>
      </c>
      <c r="B11" s="69" t="s">
        <v>11</v>
      </c>
      <c r="C11" s="70" t="s">
        <v>71</v>
      </c>
      <c r="D11" s="67" t="s">
        <v>68</v>
      </c>
      <c r="E11" s="74">
        <v>27676244.86</v>
      </c>
      <c r="F11" s="75">
        <v>0.0163</v>
      </c>
      <c r="G11" s="73">
        <f t="shared" si="0"/>
        <v>451100</v>
      </c>
      <c r="H11" s="71"/>
      <c r="I11" s="73">
        <f t="shared" si="1"/>
        <v>451100</v>
      </c>
    </row>
    <row r="12" s="60" customFormat="true" ht="28" customHeight="true" spans="1:9">
      <c r="A12" s="67">
        <v>6</v>
      </c>
      <c r="B12" s="69" t="s">
        <v>11</v>
      </c>
      <c r="C12" s="70" t="s">
        <v>72</v>
      </c>
      <c r="D12" s="67" t="s">
        <v>68</v>
      </c>
      <c r="E12" s="74">
        <v>178240714.77</v>
      </c>
      <c r="F12" s="75">
        <v>0.0163</v>
      </c>
      <c r="G12" s="73">
        <f t="shared" si="0"/>
        <v>1000000</v>
      </c>
      <c r="H12" s="71"/>
      <c r="I12" s="73">
        <f t="shared" si="1"/>
        <v>1000000</v>
      </c>
    </row>
    <row r="13" s="60" customFormat="true" ht="28" customHeight="true" spans="1:9">
      <c r="A13" s="67">
        <v>7</v>
      </c>
      <c r="B13" s="69" t="s">
        <v>11</v>
      </c>
      <c r="C13" s="70" t="s">
        <v>73</v>
      </c>
      <c r="D13" s="67" t="s">
        <v>68</v>
      </c>
      <c r="E13" s="74">
        <v>353220590.97</v>
      </c>
      <c r="F13" s="75">
        <v>0.0163</v>
      </c>
      <c r="G13" s="73">
        <f t="shared" si="0"/>
        <v>1000000</v>
      </c>
      <c r="H13" s="73">
        <v>200000</v>
      </c>
      <c r="I13" s="73">
        <f t="shared" si="1"/>
        <v>1200000</v>
      </c>
    </row>
    <row r="14" s="60" customFormat="true" ht="28" customHeight="true" spans="1:9">
      <c r="A14" s="67">
        <v>8</v>
      </c>
      <c r="B14" s="69" t="s">
        <v>11</v>
      </c>
      <c r="C14" s="70" t="s">
        <v>74</v>
      </c>
      <c r="D14" s="67" t="s">
        <v>68</v>
      </c>
      <c r="E14" s="74">
        <v>29066563.27</v>
      </c>
      <c r="F14" s="75">
        <v>0.0163</v>
      </c>
      <c r="G14" s="73">
        <f t="shared" si="0"/>
        <v>473700</v>
      </c>
      <c r="H14" s="71"/>
      <c r="I14" s="73">
        <f t="shared" si="1"/>
        <v>473700</v>
      </c>
    </row>
    <row r="15" s="61" customFormat="true" ht="28" customHeight="true" spans="1:9">
      <c r="A15" s="66" t="s">
        <v>38</v>
      </c>
      <c r="B15" s="66"/>
      <c r="C15" s="66"/>
      <c r="D15" s="66"/>
      <c r="E15" s="66"/>
      <c r="F15" s="66"/>
      <c r="G15" s="66"/>
      <c r="H15" s="76" t="s">
        <v>12</v>
      </c>
      <c r="I15" s="78">
        <f>SUM(I16)</f>
        <v>65700</v>
      </c>
    </row>
    <row r="16" ht="28" customHeight="true" spans="1:9">
      <c r="A16" s="67">
        <v>9</v>
      </c>
      <c r="B16" s="67" t="s">
        <v>38</v>
      </c>
      <c r="C16" s="68" t="s">
        <v>75</v>
      </c>
      <c r="D16" s="67" t="s">
        <v>68</v>
      </c>
      <c r="E16" s="71">
        <v>4033132.01</v>
      </c>
      <c r="F16" s="72">
        <v>0.0163</v>
      </c>
      <c r="G16" s="73">
        <f>MIN(ROUNDDOWN(E16*F16,-2),1000000)</f>
        <v>65700</v>
      </c>
      <c r="H16" s="71"/>
      <c r="I16" s="73">
        <f>H16+G16</f>
        <v>65700</v>
      </c>
    </row>
  </sheetData>
  <mergeCells count="4">
    <mergeCell ref="A2:I2"/>
    <mergeCell ref="A5:H5"/>
    <mergeCell ref="A6:G6"/>
    <mergeCell ref="A15:G15"/>
  </mergeCells>
  <printOptions horizontalCentered="true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0"/>
  <sheetViews>
    <sheetView tabSelected="1" view="pageBreakPreview" zoomScaleNormal="100" zoomScaleSheetLayoutView="100" workbookViewId="0">
      <selection activeCell="A63" sqref="A63:F63"/>
    </sheetView>
  </sheetViews>
  <sheetFormatPr defaultColWidth="9" defaultRowHeight="13.5"/>
  <cols>
    <col min="1" max="1" width="11.625" style="10" customWidth="true"/>
    <col min="2" max="2" width="41.375" style="11" customWidth="true"/>
    <col min="3" max="3" width="13.375" style="10" customWidth="true"/>
    <col min="4" max="4" width="36.875" customWidth="true"/>
    <col min="5" max="5" width="17.9083333333333" style="3" hidden="true" customWidth="true"/>
    <col min="6" max="6" width="13.0916666666667" style="10" hidden="true" customWidth="true"/>
    <col min="7" max="7" width="14.9083333333333" style="12" hidden="true" customWidth="true"/>
    <col min="8" max="8" width="19" style="13" customWidth="true"/>
    <col min="11" max="11" width="13.5416666666667" customWidth="true"/>
    <col min="12" max="12" width="12.45" customWidth="true"/>
  </cols>
  <sheetData>
    <row r="1" spans="1:1">
      <c r="A1" s="10" t="s">
        <v>76</v>
      </c>
    </row>
    <row r="2" ht="44" customHeight="true" spans="1:8">
      <c r="A2" s="14" t="s">
        <v>77</v>
      </c>
      <c r="B2" s="14"/>
      <c r="C2" s="14"/>
      <c r="D2" s="14"/>
      <c r="E2" s="14"/>
      <c r="F2" s="14"/>
      <c r="G2" s="14"/>
      <c r="H2" s="14"/>
    </row>
    <row r="3" spans="8:8">
      <c r="H3" s="34" t="s">
        <v>2</v>
      </c>
    </row>
    <row r="4" s="6" customFormat="true" spans="1:8">
      <c r="A4" s="15" t="s">
        <v>3</v>
      </c>
      <c r="B4" s="15" t="s">
        <v>4</v>
      </c>
      <c r="C4" s="15" t="s">
        <v>47</v>
      </c>
      <c r="D4" s="16" t="s">
        <v>5</v>
      </c>
      <c r="E4" s="35" t="s">
        <v>6</v>
      </c>
      <c r="F4" s="15" t="s">
        <v>7</v>
      </c>
      <c r="G4" s="36" t="s">
        <v>48</v>
      </c>
      <c r="H4" s="15" t="s">
        <v>66</v>
      </c>
    </row>
    <row r="5" s="7" customFormat="true" spans="1:12">
      <c r="A5" s="17" t="s">
        <v>10</v>
      </c>
      <c r="B5" s="18"/>
      <c r="C5" s="18"/>
      <c r="D5" s="18"/>
      <c r="E5" s="18"/>
      <c r="F5" s="18"/>
      <c r="G5" s="37"/>
      <c r="H5" s="38">
        <f>H6+H51+H59+H63+H66</f>
        <v>22630100</v>
      </c>
      <c r="K5" s="50"/>
      <c r="L5" s="50"/>
    </row>
    <row r="6" s="7" customFormat="true" spans="1:8">
      <c r="A6" s="17" t="s">
        <v>11</v>
      </c>
      <c r="B6" s="18"/>
      <c r="C6" s="18"/>
      <c r="D6" s="18"/>
      <c r="E6" s="18"/>
      <c r="F6" s="37"/>
      <c r="G6" s="39" t="s">
        <v>12</v>
      </c>
      <c r="H6" s="38">
        <f>SUM(H7:H50)</f>
        <v>15153200</v>
      </c>
    </row>
    <row r="7" spans="1:8">
      <c r="A7" s="19">
        <v>1</v>
      </c>
      <c r="B7" s="20" t="s">
        <v>78</v>
      </c>
      <c r="C7" s="19" t="s">
        <v>11</v>
      </c>
      <c r="D7" s="21" t="s">
        <v>79</v>
      </c>
      <c r="E7" s="40">
        <v>76383576.39</v>
      </c>
      <c r="F7" s="41">
        <v>0.0163</v>
      </c>
      <c r="G7" s="42">
        <v>1000000</v>
      </c>
      <c r="H7" s="43">
        <f>G7+G8</f>
        <v>1100000</v>
      </c>
    </row>
    <row r="8" spans="1:8">
      <c r="A8" s="22">
        <v>1</v>
      </c>
      <c r="B8" s="23"/>
      <c r="C8" s="22" t="s">
        <v>11</v>
      </c>
      <c r="D8" s="21" t="s">
        <v>80</v>
      </c>
      <c r="E8" s="40"/>
      <c r="F8" s="41"/>
      <c r="G8" s="42">
        <v>100000</v>
      </c>
      <c r="H8" s="24"/>
    </row>
    <row r="9" spans="1:8">
      <c r="A9" s="19">
        <v>2</v>
      </c>
      <c r="B9" s="20" t="s">
        <v>81</v>
      </c>
      <c r="C9" s="19" t="s">
        <v>11</v>
      </c>
      <c r="D9" s="21" t="s">
        <v>82</v>
      </c>
      <c r="E9" s="44" t="s">
        <v>83</v>
      </c>
      <c r="F9" s="45" t="s">
        <v>84</v>
      </c>
      <c r="G9" s="42">
        <v>6000</v>
      </c>
      <c r="H9" s="43">
        <f>SUM(G9:G10)</f>
        <v>532400</v>
      </c>
    </row>
    <row r="10" spans="1:8">
      <c r="A10" s="22">
        <v>2</v>
      </c>
      <c r="B10" s="23"/>
      <c r="C10" s="22" t="s">
        <v>11</v>
      </c>
      <c r="D10" s="21" t="s">
        <v>79</v>
      </c>
      <c r="E10" s="40">
        <v>32300435.399</v>
      </c>
      <c r="F10" s="41">
        <v>0.0163</v>
      </c>
      <c r="G10" s="42">
        <v>526400</v>
      </c>
      <c r="H10" s="24"/>
    </row>
    <row r="11" spans="1:8">
      <c r="A11" s="24">
        <v>3</v>
      </c>
      <c r="B11" s="25" t="s">
        <v>85</v>
      </c>
      <c r="C11" s="26" t="s">
        <v>11</v>
      </c>
      <c r="D11" s="21" t="s">
        <v>79</v>
      </c>
      <c r="E11" s="40">
        <v>10336030.798</v>
      </c>
      <c r="F11" s="41">
        <v>0.0163</v>
      </c>
      <c r="G11" s="42">
        <v>168400</v>
      </c>
      <c r="H11" s="46">
        <f>G11</f>
        <v>168400</v>
      </c>
    </row>
    <row r="12" spans="1:8">
      <c r="A12" s="24">
        <v>4</v>
      </c>
      <c r="B12" s="25" t="s">
        <v>86</v>
      </c>
      <c r="C12" s="26" t="s">
        <v>11</v>
      </c>
      <c r="D12" s="21" t="s">
        <v>79</v>
      </c>
      <c r="E12" s="40">
        <v>6460035.399</v>
      </c>
      <c r="F12" s="41">
        <v>0.0163</v>
      </c>
      <c r="G12" s="42">
        <v>105200</v>
      </c>
      <c r="H12" s="46">
        <f>G12</f>
        <v>105200</v>
      </c>
    </row>
    <row r="13" spans="1:8">
      <c r="A13" s="19">
        <v>5</v>
      </c>
      <c r="B13" s="20" t="s">
        <v>21</v>
      </c>
      <c r="C13" s="19" t="s">
        <v>11</v>
      </c>
      <c r="D13" s="21" t="s">
        <v>87</v>
      </c>
      <c r="E13" s="40">
        <v>3523270.26</v>
      </c>
      <c r="F13" s="41">
        <v>0.15</v>
      </c>
      <c r="G13" s="42">
        <v>0</v>
      </c>
      <c r="H13" s="43">
        <f>SUM(G13:G15)</f>
        <v>200000</v>
      </c>
    </row>
    <row r="14" spans="1:8">
      <c r="A14" s="27">
        <v>5</v>
      </c>
      <c r="B14" s="28"/>
      <c r="C14" s="27" t="s">
        <v>11</v>
      </c>
      <c r="D14" s="21" t="s">
        <v>79</v>
      </c>
      <c r="E14" s="40">
        <v>411800268.83</v>
      </c>
      <c r="F14" s="41">
        <v>0.0163</v>
      </c>
      <c r="G14" s="42">
        <v>0</v>
      </c>
      <c r="H14" s="24"/>
    </row>
    <row r="15" spans="1:8">
      <c r="A15" s="22">
        <v>5</v>
      </c>
      <c r="B15" s="23"/>
      <c r="C15" s="22" t="s">
        <v>11</v>
      </c>
      <c r="D15" s="21" t="s">
        <v>80</v>
      </c>
      <c r="E15" s="40"/>
      <c r="F15" s="41"/>
      <c r="G15" s="42">
        <v>200000</v>
      </c>
      <c r="H15" s="24"/>
    </row>
    <row r="16" spans="1:8">
      <c r="A16" s="19">
        <v>6</v>
      </c>
      <c r="B16" s="20" t="s">
        <v>88</v>
      </c>
      <c r="C16" s="19" t="s">
        <v>11</v>
      </c>
      <c r="D16" s="21" t="s">
        <v>82</v>
      </c>
      <c r="E16" s="44" t="s">
        <v>89</v>
      </c>
      <c r="F16" s="45" t="s">
        <v>84</v>
      </c>
      <c r="G16" s="42">
        <v>22000</v>
      </c>
      <c r="H16" s="43">
        <f>SUM(G16:G17)</f>
        <v>974200</v>
      </c>
    </row>
    <row r="17" spans="1:8">
      <c r="A17" s="22">
        <v>6</v>
      </c>
      <c r="B17" s="23"/>
      <c r="C17" s="22" t="s">
        <v>11</v>
      </c>
      <c r="D17" s="21" t="s">
        <v>79</v>
      </c>
      <c r="E17" s="40">
        <v>58420622.33</v>
      </c>
      <c r="F17" s="41">
        <v>0.0163</v>
      </c>
      <c r="G17" s="42">
        <v>952200</v>
      </c>
      <c r="H17" s="24"/>
    </row>
    <row r="18" spans="1:8">
      <c r="A18" s="24">
        <v>7</v>
      </c>
      <c r="B18" s="25" t="s">
        <v>69</v>
      </c>
      <c r="C18" s="26" t="s">
        <v>11</v>
      </c>
      <c r="D18" s="21" t="s">
        <v>79</v>
      </c>
      <c r="E18" s="40">
        <v>40301899.35</v>
      </c>
      <c r="F18" s="41">
        <v>0.0163</v>
      </c>
      <c r="G18" s="42">
        <v>500000</v>
      </c>
      <c r="H18" s="46">
        <f>G18</f>
        <v>500000</v>
      </c>
    </row>
    <row r="19" spans="1:8">
      <c r="A19" s="19">
        <v>8</v>
      </c>
      <c r="B19" s="20" t="s">
        <v>90</v>
      </c>
      <c r="C19" s="19" t="s">
        <v>11</v>
      </c>
      <c r="D19" s="21" t="s">
        <v>87</v>
      </c>
      <c r="E19" s="40">
        <v>44908</v>
      </c>
      <c r="F19" s="41">
        <v>0.15</v>
      </c>
      <c r="G19" s="42">
        <v>6700</v>
      </c>
      <c r="H19" s="43">
        <f>SUM(G19:G22)</f>
        <v>376700</v>
      </c>
    </row>
    <row r="20" spans="1:8">
      <c r="A20" s="27">
        <v>8</v>
      </c>
      <c r="B20" s="28"/>
      <c r="C20" s="27" t="s">
        <v>11</v>
      </c>
      <c r="D20" s="21" t="s">
        <v>91</v>
      </c>
      <c r="E20" s="40">
        <f>50880+35000</f>
        <v>85880</v>
      </c>
      <c r="F20" s="41">
        <v>1</v>
      </c>
      <c r="G20" s="42">
        <v>85800</v>
      </c>
      <c r="H20" s="24"/>
    </row>
    <row r="21" spans="1:8">
      <c r="A21" s="27">
        <v>8</v>
      </c>
      <c r="B21" s="28"/>
      <c r="C21" s="27" t="s">
        <v>11</v>
      </c>
      <c r="D21" s="21" t="s">
        <v>82</v>
      </c>
      <c r="E21" s="44" t="s">
        <v>92</v>
      </c>
      <c r="F21" s="45" t="s">
        <v>84</v>
      </c>
      <c r="G21" s="42">
        <v>14000</v>
      </c>
      <c r="H21" s="24"/>
    </row>
    <row r="22" spans="1:8">
      <c r="A22" s="22">
        <v>8</v>
      </c>
      <c r="B22" s="23"/>
      <c r="C22" s="22" t="s">
        <v>11</v>
      </c>
      <c r="D22" s="21" t="s">
        <v>79</v>
      </c>
      <c r="E22" s="40">
        <v>16576826.92</v>
      </c>
      <c r="F22" s="41">
        <v>0.0163</v>
      </c>
      <c r="G22" s="42">
        <v>270200</v>
      </c>
      <c r="H22" s="24"/>
    </row>
    <row r="23" spans="1:8">
      <c r="A23" s="24">
        <v>9</v>
      </c>
      <c r="B23" s="25" t="s">
        <v>93</v>
      </c>
      <c r="C23" s="26" t="s">
        <v>11</v>
      </c>
      <c r="D23" s="21" t="s">
        <v>79</v>
      </c>
      <c r="E23" s="40">
        <v>465402806</v>
      </c>
      <c r="F23" s="41">
        <v>0.0163</v>
      </c>
      <c r="G23" s="42">
        <v>1000000</v>
      </c>
      <c r="H23" s="46">
        <f>G23</f>
        <v>1000000</v>
      </c>
    </row>
    <row r="24" spans="1:8">
      <c r="A24" s="19">
        <v>10</v>
      </c>
      <c r="B24" s="20" t="s">
        <v>94</v>
      </c>
      <c r="C24" s="19" t="s">
        <v>11</v>
      </c>
      <c r="D24" s="21" t="s">
        <v>82</v>
      </c>
      <c r="E24" s="44" t="s">
        <v>95</v>
      </c>
      <c r="F24" s="45" t="s">
        <v>84</v>
      </c>
      <c r="G24" s="42">
        <v>16000</v>
      </c>
      <c r="H24" s="43">
        <f>SUM(G24:G26)</f>
        <v>916300</v>
      </c>
    </row>
    <row r="25" spans="1:8">
      <c r="A25" s="27">
        <v>10</v>
      </c>
      <c r="B25" s="28"/>
      <c r="C25" s="27" t="s">
        <v>11</v>
      </c>
      <c r="D25" s="21" t="s">
        <v>96</v>
      </c>
      <c r="E25" s="40">
        <v>88168</v>
      </c>
      <c r="F25" s="47">
        <v>0.5</v>
      </c>
      <c r="G25" s="42">
        <v>44000</v>
      </c>
      <c r="H25" s="24"/>
    </row>
    <row r="26" spans="1:8">
      <c r="A26" s="22">
        <v>10</v>
      </c>
      <c r="B26" s="23"/>
      <c r="C26" s="22" t="s">
        <v>11</v>
      </c>
      <c r="D26" s="21" t="s">
        <v>79</v>
      </c>
      <c r="E26" s="40">
        <v>52535555.2113</v>
      </c>
      <c r="F26" s="41">
        <v>0.0163</v>
      </c>
      <c r="G26" s="42">
        <v>856300</v>
      </c>
      <c r="H26" s="24"/>
    </row>
    <row r="27" spans="1:8">
      <c r="A27" s="19">
        <v>11</v>
      </c>
      <c r="B27" s="20" t="s">
        <v>74</v>
      </c>
      <c r="C27" s="19" t="s">
        <v>11</v>
      </c>
      <c r="D27" s="21" t="s">
        <v>82</v>
      </c>
      <c r="E27" s="44" t="s">
        <v>97</v>
      </c>
      <c r="F27" s="45" t="s">
        <v>84</v>
      </c>
      <c r="G27" s="42">
        <v>98000</v>
      </c>
      <c r="H27" s="43">
        <f>SUM(G27:G29)</f>
        <v>746900</v>
      </c>
    </row>
    <row r="28" spans="1:8">
      <c r="A28" s="27">
        <v>11</v>
      </c>
      <c r="B28" s="28"/>
      <c r="C28" s="27" t="s">
        <v>11</v>
      </c>
      <c r="D28" s="21" t="s">
        <v>96</v>
      </c>
      <c r="E28" s="40">
        <f>31060+5530</f>
        <v>36590</v>
      </c>
      <c r="F28" s="47">
        <v>0.5</v>
      </c>
      <c r="G28" s="42">
        <v>18200</v>
      </c>
      <c r="H28" s="24"/>
    </row>
    <row r="29" spans="1:8">
      <c r="A29" s="22">
        <v>11</v>
      </c>
      <c r="B29" s="23"/>
      <c r="C29" s="22" t="s">
        <v>11</v>
      </c>
      <c r="D29" s="21" t="s">
        <v>79</v>
      </c>
      <c r="E29" s="40">
        <v>38697776.23</v>
      </c>
      <c r="F29" s="41">
        <v>0.0163</v>
      </c>
      <c r="G29" s="42">
        <v>630700</v>
      </c>
      <c r="H29" s="24"/>
    </row>
    <row r="30" spans="1:8">
      <c r="A30" s="19">
        <v>12</v>
      </c>
      <c r="B30" s="20" t="s">
        <v>98</v>
      </c>
      <c r="C30" s="19" t="s">
        <v>11</v>
      </c>
      <c r="D30" s="21" t="s">
        <v>91</v>
      </c>
      <c r="E30" s="40">
        <v>40000</v>
      </c>
      <c r="F30" s="41">
        <v>1</v>
      </c>
      <c r="G30" s="42">
        <v>40000</v>
      </c>
      <c r="H30" s="43">
        <f>SUM(G30:G34)</f>
        <v>1108000</v>
      </c>
    </row>
    <row r="31" spans="1:8">
      <c r="A31" s="27">
        <v>12</v>
      </c>
      <c r="B31" s="28"/>
      <c r="C31" s="27" t="s">
        <v>11</v>
      </c>
      <c r="D31" s="21" t="s">
        <v>82</v>
      </c>
      <c r="E31" s="44" t="s">
        <v>99</v>
      </c>
      <c r="F31" s="45" t="s">
        <v>84</v>
      </c>
      <c r="G31" s="42">
        <v>4000</v>
      </c>
      <c r="H31" s="24"/>
    </row>
    <row r="32" spans="1:8">
      <c r="A32" s="27">
        <v>12</v>
      </c>
      <c r="B32" s="28"/>
      <c r="C32" s="27" t="s">
        <v>11</v>
      </c>
      <c r="D32" s="21" t="s">
        <v>96</v>
      </c>
      <c r="E32" s="40">
        <v>84003.2</v>
      </c>
      <c r="F32" s="47">
        <v>0.5</v>
      </c>
      <c r="G32" s="42">
        <v>42000</v>
      </c>
      <c r="H32" s="24"/>
    </row>
    <row r="33" spans="1:8">
      <c r="A33" s="27">
        <v>12</v>
      </c>
      <c r="B33" s="28"/>
      <c r="C33" s="27" t="s">
        <v>11</v>
      </c>
      <c r="D33" s="21" t="s">
        <v>79</v>
      </c>
      <c r="E33" s="40">
        <v>56565740.28</v>
      </c>
      <c r="F33" s="41">
        <v>0.0163</v>
      </c>
      <c r="G33" s="42">
        <v>922000</v>
      </c>
      <c r="H33" s="24"/>
    </row>
    <row r="34" spans="1:8">
      <c r="A34" s="22">
        <v>12</v>
      </c>
      <c r="B34" s="23"/>
      <c r="C34" s="22" t="s">
        <v>11</v>
      </c>
      <c r="D34" s="21" t="s">
        <v>80</v>
      </c>
      <c r="E34" s="40"/>
      <c r="F34" s="47"/>
      <c r="G34" s="42">
        <v>100000</v>
      </c>
      <c r="H34" s="24"/>
    </row>
    <row r="35" spans="1:8">
      <c r="A35" s="24">
        <v>13</v>
      </c>
      <c r="B35" s="25" t="s">
        <v>100</v>
      </c>
      <c r="C35" s="26" t="s">
        <v>11</v>
      </c>
      <c r="D35" s="21" t="s">
        <v>79</v>
      </c>
      <c r="E35" s="40">
        <v>64278447.27</v>
      </c>
      <c r="F35" s="41">
        <v>0.0163</v>
      </c>
      <c r="G35" s="42">
        <v>1000000</v>
      </c>
      <c r="H35" s="46">
        <f>G35</f>
        <v>1000000</v>
      </c>
    </row>
    <row r="36" spans="1:8">
      <c r="A36" s="24">
        <v>14</v>
      </c>
      <c r="B36" s="25" t="s">
        <v>101</v>
      </c>
      <c r="C36" s="26" t="s">
        <v>11</v>
      </c>
      <c r="D36" s="21" t="s">
        <v>79</v>
      </c>
      <c r="E36" s="40">
        <v>43531900.26</v>
      </c>
      <c r="F36" s="41">
        <v>0.0163</v>
      </c>
      <c r="G36" s="42">
        <v>709500</v>
      </c>
      <c r="H36" s="46">
        <f t="shared" ref="H36:H37" si="0">G36</f>
        <v>709500</v>
      </c>
    </row>
    <row r="37" spans="1:8">
      <c r="A37" s="24">
        <v>15</v>
      </c>
      <c r="B37" s="25" t="s">
        <v>102</v>
      </c>
      <c r="C37" s="26" t="s">
        <v>11</v>
      </c>
      <c r="D37" s="21" t="s">
        <v>79</v>
      </c>
      <c r="E37" s="40">
        <v>54349434.2</v>
      </c>
      <c r="F37" s="41">
        <v>0.0163</v>
      </c>
      <c r="G37" s="42">
        <v>885800</v>
      </c>
      <c r="H37" s="46">
        <f t="shared" si="0"/>
        <v>885800</v>
      </c>
    </row>
    <row r="38" spans="1:8">
      <c r="A38" s="19">
        <v>16</v>
      </c>
      <c r="B38" s="20" t="s">
        <v>54</v>
      </c>
      <c r="C38" s="19" t="s">
        <v>11</v>
      </c>
      <c r="D38" s="21" t="s">
        <v>79</v>
      </c>
      <c r="E38" s="40">
        <v>43843174.1164</v>
      </c>
      <c r="F38" s="41">
        <v>0.0163</v>
      </c>
      <c r="G38" s="42">
        <v>714600</v>
      </c>
      <c r="H38" s="43">
        <f>SUM(G38:G39)</f>
        <v>814600</v>
      </c>
    </row>
    <row r="39" spans="1:8">
      <c r="A39" s="22">
        <v>16</v>
      </c>
      <c r="B39" s="23"/>
      <c r="C39" s="22" t="s">
        <v>11</v>
      </c>
      <c r="D39" s="21" t="s">
        <v>80</v>
      </c>
      <c r="E39" s="40"/>
      <c r="F39" s="41"/>
      <c r="G39" s="42">
        <v>100000</v>
      </c>
      <c r="H39" s="24"/>
    </row>
    <row r="40" spans="1:8">
      <c r="A40" s="19">
        <v>17</v>
      </c>
      <c r="B40" s="20" t="s">
        <v>103</v>
      </c>
      <c r="C40" s="19" t="s">
        <v>11</v>
      </c>
      <c r="D40" s="21" t="s">
        <v>87</v>
      </c>
      <c r="E40" s="40">
        <v>64758.99</v>
      </c>
      <c r="F40" s="41">
        <v>0.15</v>
      </c>
      <c r="G40" s="42">
        <v>9700</v>
      </c>
      <c r="H40" s="43">
        <f>SUM(G40:G42)</f>
        <v>524900</v>
      </c>
    </row>
    <row r="41" spans="1:8">
      <c r="A41" s="27">
        <v>17</v>
      </c>
      <c r="B41" s="28"/>
      <c r="C41" s="27" t="s">
        <v>11</v>
      </c>
      <c r="D41" s="21" t="s">
        <v>82</v>
      </c>
      <c r="E41" s="44" t="s">
        <v>89</v>
      </c>
      <c r="F41" s="45" t="s">
        <v>84</v>
      </c>
      <c r="G41" s="42">
        <v>22000</v>
      </c>
      <c r="H41" s="24"/>
    </row>
    <row r="42" spans="1:8">
      <c r="A42" s="22">
        <v>17</v>
      </c>
      <c r="B42" s="23"/>
      <c r="C42" s="22" t="s">
        <v>11</v>
      </c>
      <c r="D42" s="21" t="s">
        <v>79</v>
      </c>
      <c r="E42" s="40">
        <v>30263423.7468</v>
      </c>
      <c r="F42" s="41">
        <v>0.0163</v>
      </c>
      <c r="G42" s="42">
        <v>493200</v>
      </c>
      <c r="H42" s="24"/>
    </row>
    <row r="43" spans="1:8">
      <c r="A43" s="19">
        <v>18</v>
      </c>
      <c r="B43" s="20" t="s">
        <v>104</v>
      </c>
      <c r="C43" s="19" t="s">
        <v>11</v>
      </c>
      <c r="D43" s="21" t="s">
        <v>87</v>
      </c>
      <c r="E43" s="40">
        <v>5725000</v>
      </c>
      <c r="F43" s="41">
        <v>0.15</v>
      </c>
      <c r="G43" s="42">
        <v>300000</v>
      </c>
      <c r="H43" s="43">
        <f>SUM(G43:G46)</f>
        <v>1261600</v>
      </c>
    </row>
    <row r="44" spans="1:8">
      <c r="A44" s="27">
        <v>18</v>
      </c>
      <c r="B44" s="28"/>
      <c r="C44" s="27" t="s">
        <v>11</v>
      </c>
      <c r="D44" s="21" t="s">
        <v>91</v>
      </c>
      <c r="E44" s="40">
        <v>64554</v>
      </c>
      <c r="F44" s="41">
        <v>1</v>
      </c>
      <c r="G44" s="42">
        <v>64500</v>
      </c>
      <c r="H44" s="24"/>
    </row>
    <row r="45" spans="1:8">
      <c r="A45" s="27">
        <v>18</v>
      </c>
      <c r="B45" s="28"/>
      <c r="C45" s="27" t="s">
        <v>11</v>
      </c>
      <c r="D45" s="21" t="s">
        <v>79</v>
      </c>
      <c r="E45" s="40">
        <v>36637959.6</v>
      </c>
      <c r="F45" s="41">
        <v>0.0163</v>
      </c>
      <c r="G45" s="42">
        <v>597100</v>
      </c>
      <c r="H45" s="24"/>
    </row>
    <row r="46" spans="1:8">
      <c r="A46" s="22">
        <v>18</v>
      </c>
      <c r="B46" s="23"/>
      <c r="C46" s="22" t="s">
        <v>11</v>
      </c>
      <c r="D46" s="21" t="s">
        <v>80</v>
      </c>
      <c r="E46" s="40"/>
      <c r="F46" s="41"/>
      <c r="G46" s="42">
        <v>300000</v>
      </c>
      <c r="H46" s="24"/>
    </row>
    <row r="47" spans="1:8">
      <c r="A47" s="24">
        <v>19</v>
      </c>
      <c r="B47" s="25" t="s">
        <v>105</v>
      </c>
      <c r="C47" s="26" t="s">
        <v>11</v>
      </c>
      <c r="D47" s="21" t="s">
        <v>79</v>
      </c>
      <c r="E47" s="40">
        <v>110625969.01</v>
      </c>
      <c r="F47" s="41">
        <v>0.0163</v>
      </c>
      <c r="G47" s="42">
        <v>1000000</v>
      </c>
      <c r="H47" s="46">
        <f>G47</f>
        <v>1000000</v>
      </c>
    </row>
    <row r="48" spans="1:8">
      <c r="A48" s="19">
        <v>20</v>
      </c>
      <c r="B48" s="20" t="s">
        <v>23</v>
      </c>
      <c r="C48" s="19" t="s">
        <v>11</v>
      </c>
      <c r="D48" s="21" t="s">
        <v>87</v>
      </c>
      <c r="E48" s="40">
        <v>10385800.0061</v>
      </c>
      <c r="F48" s="41">
        <v>0.15</v>
      </c>
      <c r="G48" s="42">
        <v>300000</v>
      </c>
      <c r="H48" s="43">
        <f>SUM(G48:G50)</f>
        <v>1228700</v>
      </c>
    </row>
    <row r="49" spans="1:8">
      <c r="A49" s="27">
        <v>20</v>
      </c>
      <c r="B49" s="28"/>
      <c r="C49" s="27" t="s">
        <v>11</v>
      </c>
      <c r="D49" s="21" t="s">
        <v>82</v>
      </c>
      <c r="E49" s="44" t="s">
        <v>106</v>
      </c>
      <c r="F49" s="45" t="s">
        <v>84</v>
      </c>
      <c r="G49" s="42">
        <v>112000</v>
      </c>
      <c r="H49" s="24"/>
    </row>
    <row r="50" spans="1:8">
      <c r="A50" s="22">
        <v>20</v>
      </c>
      <c r="B50" s="23"/>
      <c r="C50" s="22" t="s">
        <v>11</v>
      </c>
      <c r="D50" s="21" t="s">
        <v>79</v>
      </c>
      <c r="E50" s="40">
        <v>50105915.800365</v>
      </c>
      <c r="F50" s="41">
        <v>0.0163</v>
      </c>
      <c r="G50" s="42">
        <v>816700</v>
      </c>
      <c r="H50" s="24"/>
    </row>
    <row r="51" s="8" customFormat="true" spans="1:8">
      <c r="A51" s="17" t="s">
        <v>35</v>
      </c>
      <c r="B51" s="18"/>
      <c r="C51" s="18"/>
      <c r="D51" s="18"/>
      <c r="E51" s="18"/>
      <c r="F51" s="37"/>
      <c r="G51" s="39" t="s">
        <v>12</v>
      </c>
      <c r="H51" s="48">
        <f>SUM(H52:H58)</f>
        <v>2646600</v>
      </c>
    </row>
    <row r="52" spans="1:8">
      <c r="A52" s="24">
        <v>21</v>
      </c>
      <c r="B52" s="25" t="s">
        <v>107</v>
      </c>
      <c r="C52" s="26" t="s">
        <v>35</v>
      </c>
      <c r="D52" s="21" t="s">
        <v>79</v>
      </c>
      <c r="E52" s="40">
        <v>41910008.5717</v>
      </c>
      <c r="F52" s="41">
        <v>0.0163</v>
      </c>
      <c r="G52" s="42">
        <v>683100</v>
      </c>
      <c r="H52" s="46">
        <f>G52</f>
        <v>683100</v>
      </c>
    </row>
    <row r="53" spans="1:8">
      <c r="A53" s="29">
        <v>22</v>
      </c>
      <c r="B53" s="20" t="s">
        <v>108</v>
      </c>
      <c r="C53" s="19" t="s">
        <v>35</v>
      </c>
      <c r="D53" s="21" t="s">
        <v>87</v>
      </c>
      <c r="E53" s="40">
        <v>5882987</v>
      </c>
      <c r="F53" s="41">
        <v>0.15</v>
      </c>
      <c r="G53" s="42">
        <v>300000</v>
      </c>
      <c r="H53" s="43">
        <f>SUM(G53:G57)</f>
        <v>963500</v>
      </c>
    </row>
    <row r="54" spans="1:8">
      <c r="A54" s="30">
        <v>22</v>
      </c>
      <c r="B54" s="28"/>
      <c r="C54" s="27" t="s">
        <v>35</v>
      </c>
      <c r="D54" s="21" t="s">
        <v>91</v>
      </c>
      <c r="E54" s="40">
        <f>35000+14094</f>
        <v>49094</v>
      </c>
      <c r="F54" s="41">
        <v>1</v>
      </c>
      <c r="G54" s="42">
        <v>49000</v>
      </c>
      <c r="H54" s="24"/>
    </row>
    <row r="55" spans="1:8">
      <c r="A55" s="30">
        <v>22</v>
      </c>
      <c r="B55" s="28"/>
      <c r="C55" s="27" t="s">
        <v>35</v>
      </c>
      <c r="D55" s="21" t="s">
        <v>82</v>
      </c>
      <c r="E55" s="44" t="s">
        <v>109</v>
      </c>
      <c r="F55" s="45" t="s">
        <v>84</v>
      </c>
      <c r="G55" s="42">
        <v>42000</v>
      </c>
      <c r="H55" s="24"/>
    </row>
    <row r="56" spans="1:8">
      <c r="A56" s="30">
        <v>22</v>
      </c>
      <c r="B56" s="28"/>
      <c r="C56" s="27" t="s">
        <v>35</v>
      </c>
      <c r="D56" s="21" t="s">
        <v>79</v>
      </c>
      <c r="E56" s="40">
        <v>28990874.56</v>
      </c>
      <c r="F56" s="41">
        <v>0.0163</v>
      </c>
      <c r="G56" s="42">
        <v>472500</v>
      </c>
      <c r="H56" s="24"/>
    </row>
    <row r="57" spans="1:8">
      <c r="A57" s="31">
        <v>22</v>
      </c>
      <c r="B57" s="23"/>
      <c r="C57" s="22" t="s">
        <v>35</v>
      </c>
      <c r="D57" s="21" t="s">
        <v>80</v>
      </c>
      <c r="E57" s="44"/>
      <c r="F57" s="45"/>
      <c r="G57" s="42">
        <v>100000</v>
      </c>
      <c r="H57" s="24"/>
    </row>
    <row r="58" spans="1:8">
      <c r="A58" s="24">
        <v>23</v>
      </c>
      <c r="B58" s="25" t="s">
        <v>110</v>
      </c>
      <c r="C58" s="26" t="s">
        <v>35</v>
      </c>
      <c r="D58" s="21" t="s">
        <v>79</v>
      </c>
      <c r="E58" s="40">
        <v>174769328.57</v>
      </c>
      <c r="F58" s="41">
        <v>0.0163</v>
      </c>
      <c r="G58" s="42">
        <v>1000000</v>
      </c>
      <c r="H58" s="46">
        <f>G58</f>
        <v>1000000</v>
      </c>
    </row>
    <row r="59" s="8" customFormat="true" spans="1:8">
      <c r="A59" s="17" t="s">
        <v>57</v>
      </c>
      <c r="B59" s="18"/>
      <c r="C59" s="18"/>
      <c r="D59" s="18"/>
      <c r="E59" s="18"/>
      <c r="F59" s="37"/>
      <c r="G59" s="39" t="s">
        <v>12</v>
      </c>
      <c r="H59" s="38">
        <f>SUM(H60:H62)</f>
        <v>982700</v>
      </c>
    </row>
    <row r="60" spans="1:8">
      <c r="A60" s="24">
        <v>24</v>
      </c>
      <c r="B60" s="25" t="s">
        <v>111</v>
      </c>
      <c r="C60" s="26" t="s">
        <v>57</v>
      </c>
      <c r="D60" s="21" t="s">
        <v>79</v>
      </c>
      <c r="E60" s="40">
        <v>3612565.4412</v>
      </c>
      <c r="F60" s="41">
        <v>0.0163</v>
      </c>
      <c r="G60" s="42">
        <v>58800</v>
      </c>
      <c r="H60" s="46">
        <f>G60</f>
        <v>58800</v>
      </c>
    </row>
    <row r="61" spans="1:8">
      <c r="A61" s="19">
        <v>25</v>
      </c>
      <c r="B61" s="20" t="s">
        <v>112</v>
      </c>
      <c r="C61" s="19" t="s">
        <v>57</v>
      </c>
      <c r="D61" s="21" t="s">
        <v>82</v>
      </c>
      <c r="E61" s="44" t="s">
        <v>113</v>
      </c>
      <c r="F61" s="45" t="s">
        <v>84</v>
      </c>
      <c r="G61" s="42">
        <v>2000</v>
      </c>
      <c r="H61" s="43">
        <f>SUM(G61:G62)</f>
        <v>923900</v>
      </c>
    </row>
    <row r="62" spans="1:8">
      <c r="A62" s="22">
        <v>25</v>
      </c>
      <c r="B62" s="23"/>
      <c r="C62" s="22" t="s">
        <v>57</v>
      </c>
      <c r="D62" s="21" t="s">
        <v>79</v>
      </c>
      <c r="E62" s="40">
        <v>56558821.51</v>
      </c>
      <c r="F62" s="41">
        <v>0.0163</v>
      </c>
      <c r="G62" s="42">
        <v>921900</v>
      </c>
      <c r="H62" s="24"/>
    </row>
    <row r="63" spans="1:8">
      <c r="A63" s="32" t="s">
        <v>114</v>
      </c>
      <c r="B63" s="33"/>
      <c r="C63" s="33"/>
      <c r="D63" s="33"/>
      <c r="E63" s="33"/>
      <c r="F63" s="49"/>
      <c r="G63" s="42" t="s">
        <v>12</v>
      </c>
      <c r="H63" s="43">
        <f>SUM(H64)</f>
        <v>207000</v>
      </c>
    </row>
    <row r="64" spans="1:8">
      <c r="A64" s="19">
        <v>26</v>
      </c>
      <c r="B64" s="20" t="s">
        <v>115</v>
      </c>
      <c r="C64" s="19" t="s">
        <v>114</v>
      </c>
      <c r="D64" s="21" t="s">
        <v>82</v>
      </c>
      <c r="E64" s="44" t="s">
        <v>116</v>
      </c>
      <c r="F64" s="45" t="s">
        <v>84</v>
      </c>
      <c r="G64" s="42">
        <v>12000</v>
      </c>
      <c r="H64" s="43">
        <f>SUM(G64:G65)</f>
        <v>207000</v>
      </c>
    </row>
    <row r="65" spans="1:8">
      <c r="A65" s="22">
        <v>26</v>
      </c>
      <c r="B65" s="23"/>
      <c r="C65" s="22" t="s">
        <v>114</v>
      </c>
      <c r="D65" s="21" t="s">
        <v>79</v>
      </c>
      <c r="E65" s="40">
        <v>11968917.9745</v>
      </c>
      <c r="F65" s="41">
        <v>0.0163</v>
      </c>
      <c r="G65" s="42">
        <v>195000</v>
      </c>
      <c r="H65" s="24"/>
    </row>
    <row r="66" s="8" customFormat="true" spans="1:8">
      <c r="A66" s="17" t="s">
        <v>40</v>
      </c>
      <c r="B66" s="18"/>
      <c r="C66" s="18"/>
      <c r="D66" s="18"/>
      <c r="E66" s="18"/>
      <c r="F66" s="37"/>
      <c r="G66" s="39" t="s">
        <v>12</v>
      </c>
      <c r="H66" s="48">
        <f>SUM(H67:H75)</f>
        <v>3640600</v>
      </c>
    </row>
    <row r="67" spans="1:8">
      <c r="A67" s="19">
        <v>27</v>
      </c>
      <c r="B67" s="20" t="s">
        <v>117</v>
      </c>
      <c r="C67" s="19" t="s">
        <v>40</v>
      </c>
      <c r="D67" s="21" t="s">
        <v>79</v>
      </c>
      <c r="E67" s="40">
        <v>97472446.38</v>
      </c>
      <c r="F67" s="41">
        <v>0.0163</v>
      </c>
      <c r="G67" s="42">
        <v>1000000</v>
      </c>
      <c r="H67" s="43">
        <f>SUM(G67:G68)</f>
        <v>1200000</v>
      </c>
    </row>
    <row r="68" spans="1:8">
      <c r="A68" s="22">
        <v>27</v>
      </c>
      <c r="B68" s="23"/>
      <c r="C68" s="22" t="s">
        <v>40</v>
      </c>
      <c r="D68" s="21" t="s">
        <v>80</v>
      </c>
      <c r="E68" s="40"/>
      <c r="F68" s="41"/>
      <c r="G68" s="42">
        <v>200000</v>
      </c>
      <c r="H68" s="24"/>
    </row>
    <row r="69" spans="1:8">
      <c r="A69" s="19">
        <v>28</v>
      </c>
      <c r="B69" s="20" t="s">
        <v>118</v>
      </c>
      <c r="C69" s="19" t="s">
        <v>40</v>
      </c>
      <c r="D69" s="21" t="s">
        <v>91</v>
      </c>
      <c r="E69" s="40">
        <v>50000</v>
      </c>
      <c r="F69" s="41">
        <v>1</v>
      </c>
      <c r="G69" s="42">
        <v>50000</v>
      </c>
      <c r="H69" s="43">
        <f>SUM(G69:G72)</f>
        <v>1022500</v>
      </c>
    </row>
    <row r="70" spans="1:8">
      <c r="A70" s="27">
        <v>28</v>
      </c>
      <c r="B70" s="28"/>
      <c r="C70" s="27" t="s">
        <v>40</v>
      </c>
      <c r="D70" s="21" t="s">
        <v>82</v>
      </c>
      <c r="E70" s="44" t="s">
        <v>92</v>
      </c>
      <c r="F70" s="45" t="s">
        <v>84</v>
      </c>
      <c r="G70" s="42">
        <v>14000</v>
      </c>
      <c r="H70" s="24"/>
    </row>
    <row r="71" spans="1:8">
      <c r="A71" s="27">
        <v>28</v>
      </c>
      <c r="B71" s="28"/>
      <c r="C71" s="27" t="s">
        <v>40</v>
      </c>
      <c r="D71" s="21" t="s">
        <v>79</v>
      </c>
      <c r="E71" s="40">
        <v>40403556.21</v>
      </c>
      <c r="F71" s="41">
        <v>0.0163</v>
      </c>
      <c r="G71" s="42">
        <v>658500</v>
      </c>
      <c r="H71" s="24"/>
    </row>
    <row r="72" spans="1:8">
      <c r="A72" s="22">
        <v>28</v>
      </c>
      <c r="B72" s="23"/>
      <c r="C72" s="22" t="s">
        <v>40</v>
      </c>
      <c r="D72" s="21" t="s">
        <v>80</v>
      </c>
      <c r="E72" s="44"/>
      <c r="F72" s="45"/>
      <c r="G72" s="42">
        <v>300000</v>
      </c>
      <c r="H72" s="24"/>
    </row>
    <row r="73" spans="1:8">
      <c r="A73" s="19">
        <v>29</v>
      </c>
      <c r="B73" s="20" t="s">
        <v>119</v>
      </c>
      <c r="C73" s="19" t="s">
        <v>40</v>
      </c>
      <c r="D73" s="21" t="s">
        <v>87</v>
      </c>
      <c r="E73" s="40">
        <v>4032000</v>
      </c>
      <c r="F73" s="41">
        <v>0.15</v>
      </c>
      <c r="G73" s="42">
        <v>300000</v>
      </c>
      <c r="H73" s="43">
        <f>SUM(G73:G75)</f>
        <v>1418100</v>
      </c>
    </row>
    <row r="74" spans="1:8">
      <c r="A74" s="27">
        <v>29</v>
      </c>
      <c r="B74" s="28"/>
      <c r="C74" s="27" t="s">
        <v>40</v>
      </c>
      <c r="D74" s="21" t="s">
        <v>79</v>
      </c>
      <c r="E74" s="40">
        <v>50193061.06</v>
      </c>
      <c r="F74" s="41">
        <v>0.0163</v>
      </c>
      <c r="G74" s="42">
        <v>818100</v>
      </c>
      <c r="H74" s="24"/>
    </row>
    <row r="75" spans="1:8">
      <c r="A75" s="22">
        <v>29</v>
      </c>
      <c r="B75" s="23"/>
      <c r="C75" s="22" t="s">
        <v>40</v>
      </c>
      <c r="D75" s="21" t="s">
        <v>80</v>
      </c>
      <c r="E75" s="40"/>
      <c r="F75" s="24"/>
      <c r="G75" s="42">
        <v>300000</v>
      </c>
      <c r="H75" s="24"/>
    </row>
    <row r="76" s="9" customFormat="true" ht="23" customHeight="true" spans="1:8">
      <c r="A76" s="51"/>
      <c r="B76" s="52"/>
      <c r="C76" s="53"/>
      <c r="E76" s="54"/>
      <c r="F76" s="55"/>
      <c r="G76" s="56"/>
      <c r="H76" s="57"/>
    </row>
    <row r="77" s="9" customFormat="true" spans="1:8">
      <c r="A77" s="51"/>
      <c r="B77" s="52"/>
      <c r="C77" s="53"/>
      <c r="E77" s="54"/>
      <c r="F77" s="55"/>
      <c r="G77" s="56"/>
      <c r="H77" s="57"/>
    </row>
    <row r="78" spans="7:7">
      <c r="G78" s="58"/>
    </row>
    <row r="79" spans="7:7">
      <c r="G79" s="58"/>
    </row>
    <row r="80" spans="7:7">
      <c r="G80" s="58"/>
    </row>
  </sheetData>
  <sortState ref="A4:J70">
    <sortCondition ref="A4:A70"/>
    <sortCondition ref="J4:J70"/>
  </sortState>
  <mergeCells count="79">
    <mergeCell ref="A2:H2"/>
    <mergeCell ref="A5:G5"/>
    <mergeCell ref="A6:F6"/>
    <mergeCell ref="A51:F51"/>
    <mergeCell ref="A59:F59"/>
    <mergeCell ref="A63:F63"/>
    <mergeCell ref="A66:F66"/>
    <mergeCell ref="A7:A8"/>
    <mergeCell ref="A9:A10"/>
    <mergeCell ref="A13:A15"/>
    <mergeCell ref="A16:A17"/>
    <mergeCell ref="A19:A22"/>
    <mergeCell ref="A24:A26"/>
    <mergeCell ref="A27:A29"/>
    <mergeCell ref="A30:A34"/>
    <mergeCell ref="A38:A39"/>
    <mergeCell ref="A40:A42"/>
    <mergeCell ref="A43:A46"/>
    <mergeCell ref="A48:A50"/>
    <mergeCell ref="A53:A57"/>
    <mergeCell ref="A61:A62"/>
    <mergeCell ref="A64:A65"/>
    <mergeCell ref="A67:A68"/>
    <mergeCell ref="A69:A72"/>
    <mergeCell ref="A73:A75"/>
    <mergeCell ref="B7:B8"/>
    <mergeCell ref="B9:B10"/>
    <mergeCell ref="B13:B15"/>
    <mergeCell ref="B16:B17"/>
    <mergeCell ref="B19:B22"/>
    <mergeCell ref="B24:B26"/>
    <mergeCell ref="B27:B29"/>
    <mergeCell ref="B30:B34"/>
    <mergeCell ref="B38:B39"/>
    <mergeCell ref="B40:B42"/>
    <mergeCell ref="B43:B46"/>
    <mergeCell ref="B48:B50"/>
    <mergeCell ref="B53:B57"/>
    <mergeCell ref="B61:B62"/>
    <mergeCell ref="B64:B65"/>
    <mergeCell ref="B67:B68"/>
    <mergeCell ref="B69:B72"/>
    <mergeCell ref="B73:B75"/>
    <mergeCell ref="C7:C8"/>
    <mergeCell ref="C9:C10"/>
    <mergeCell ref="C13:C15"/>
    <mergeCell ref="C16:C17"/>
    <mergeCell ref="C19:C22"/>
    <mergeCell ref="C24:C26"/>
    <mergeCell ref="C27:C29"/>
    <mergeCell ref="C30:C34"/>
    <mergeCell ref="C38:C39"/>
    <mergeCell ref="C40:C42"/>
    <mergeCell ref="C43:C46"/>
    <mergeCell ref="C48:C50"/>
    <mergeCell ref="C53:C57"/>
    <mergeCell ref="C61:C62"/>
    <mergeCell ref="C64:C65"/>
    <mergeCell ref="C67:C68"/>
    <mergeCell ref="C69:C72"/>
    <mergeCell ref="C73:C75"/>
    <mergeCell ref="H7:H8"/>
    <mergeCell ref="H9:H10"/>
    <mergeCell ref="H13:H15"/>
    <mergeCell ref="H16:H17"/>
    <mergeCell ref="H19:H22"/>
    <mergeCell ref="H24:H26"/>
    <mergeCell ref="H27:H29"/>
    <mergeCell ref="H30:H34"/>
    <mergeCell ref="H38:H39"/>
    <mergeCell ref="H40:H42"/>
    <mergeCell ref="H43:H46"/>
    <mergeCell ref="H48:H50"/>
    <mergeCell ref="H53:H57"/>
    <mergeCell ref="H61:H62"/>
    <mergeCell ref="H64:H65"/>
    <mergeCell ref="H67:H68"/>
    <mergeCell ref="H69:H72"/>
    <mergeCell ref="H73:H75"/>
  </mergeCells>
  <conditionalFormatting sqref="A2:A6 A11:A12 A18 A23 A35:A37 A47 A51:A52 A58:A60 A63 A66 A76:A1048576">
    <cfRule type="duplicateValues" dxfId="0" priority="1"/>
  </conditionalFormatting>
  <printOptions horizontalCentered="true"/>
  <pageMargins left="0.708333333333333" right="0.708333333333333" top="0.747916666666667" bottom="0.747916666666667" header="0.314583333333333" footer="0.314583333333333"/>
  <pageSetup paperSize="9" fitToHeight="0" orientation="landscape" horizontalDpi="600"/>
  <headerFooter/>
  <rowBreaks count="1" manualBreakCount="1">
    <brk id="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workbookViewId="0">
      <selection activeCell="B29" sqref="B1:B29"/>
    </sheetView>
  </sheetViews>
  <sheetFormatPr defaultColWidth="9" defaultRowHeight="13.5"/>
  <cols>
    <col min="1" max="1" width="45.9083333333333" customWidth="true"/>
    <col min="8" max="8" width="45.9083333333333" customWidth="true"/>
    <col min="9" max="9" width="15.725" style="3" customWidth="true"/>
    <col min="10" max="10" width="45.9083333333333" customWidth="true"/>
  </cols>
  <sheetData>
    <row r="1" spans="1:12">
      <c r="A1" t="s">
        <v>78</v>
      </c>
      <c r="B1">
        <v>1100000</v>
      </c>
      <c r="C1" t="s">
        <v>120</v>
      </c>
      <c r="H1" t="s">
        <v>52</v>
      </c>
      <c r="I1" s="3">
        <f ca="1">SUMIF(A:B,H1,B:B)</f>
        <v>1000000</v>
      </c>
      <c r="J1" t="s">
        <v>52</v>
      </c>
      <c r="K1">
        <v>1000000</v>
      </c>
      <c r="L1">
        <f ca="1">K1-I1</f>
        <v>0</v>
      </c>
    </row>
    <row r="2" spans="1:12">
      <c r="A2" t="s">
        <v>81</v>
      </c>
      <c r="B2">
        <v>532400</v>
      </c>
      <c r="C2" t="s">
        <v>120</v>
      </c>
      <c r="H2" t="s">
        <v>67</v>
      </c>
      <c r="I2" s="3">
        <f ca="1">SUMIF(A:B,H2,B:B)</f>
        <v>222100</v>
      </c>
      <c r="J2" t="s">
        <v>67</v>
      </c>
      <c r="K2">
        <v>222100</v>
      </c>
      <c r="L2">
        <f ca="1" t="shared" ref="L2:L45" si="0">K2-I2</f>
        <v>0</v>
      </c>
    </row>
    <row r="3" spans="1:12">
      <c r="A3" t="s">
        <v>85</v>
      </c>
      <c r="B3">
        <v>168400</v>
      </c>
      <c r="C3" t="s">
        <v>120</v>
      </c>
      <c r="H3" t="s">
        <v>75</v>
      </c>
      <c r="I3" s="3">
        <f ca="1">SUMIF(A:B,H3,B:B)</f>
        <v>65700</v>
      </c>
      <c r="J3" t="s">
        <v>75</v>
      </c>
      <c r="K3">
        <v>65700</v>
      </c>
      <c r="L3">
        <f ca="1" t="shared" si="0"/>
        <v>0</v>
      </c>
    </row>
    <row r="4" spans="1:12">
      <c r="A4" t="s">
        <v>86</v>
      </c>
      <c r="B4">
        <v>105200</v>
      </c>
      <c r="C4" t="s">
        <v>120</v>
      </c>
      <c r="H4" t="s">
        <v>98</v>
      </c>
      <c r="I4" s="3">
        <f ca="1">SUMIF(A:B,H4,B:B)</f>
        <v>1108000</v>
      </c>
      <c r="J4" t="s">
        <v>98</v>
      </c>
      <c r="K4">
        <v>1108000</v>
      </c>
      <c r="L4">
        <f ca="1" t="shared" si="0"/>
        <v>0</v>
      </c>
    </row>
    <row r="5" spans="1:12">
      <c r="A5" t="s">
        <v>21</v>
      </c>
      <c r="B5">
        <v>200000</v>
      </c>
      <c r="C5" t="s">
        <v>120</v>
      </c>
      <c r="H5" t="s">
        <v>56</v>
      </c>
      <c r="I5" s="3">
        <f ca="1">SUMIF(A:B,H5,B:B)</f>
        <v>139400</v>
      </c>
      <c r="J5" t="s">
        <v>56</v>
      </c>
      <c r="K5">
        <v>139400</v>
      </c>
      <c r="L5">
        <f ca="1" t="shared" si="0"/>
        <v>0</v>
      </c>
    </row>
    <row r="6" spans="1:12">
      <c r="A6" t="s">
        <v>88</v>
      </c>
      <c r="B6">
        <v>974200</v>
      </c>
      <c r="C6" t="s">
        <v>120</v>
      </c>
      <c r="H6" t="s">
        <v>74</v>
      </c>
      <c r="I6" s="3">
        <f ca="1">SUMIF(A:B,H6,B:B)</f>
        <v>1220600</v>
      </c>
      <c r="J6" t="s">
        <v>74</v>
      </c>
      <c r="K6">
        <v>1220600</v>
      </c>
      <c r="L6">
        <f ca="1" t="shared" si="0"/>
        <v>0</v>
      </c>
    </row>
    <row r="7" spans="1:12">
      <c r="A7" t="s">
        <v>69</v>
      </c>
      <c r="B7">
        <v>500000</v>
      </c>
      <c r="C7" t="s">
        <v>120</v>
      </c>
      <c r="H7" t="s">
        <v>61</v>
      </c>
      <c r="I7" s="3">
        <f ca="1">SUMIF(A:B,H7,B:B)</f>
        <v>539600</v>
      </c>
      <c r="J7" t="s">
        <v>61</v>
      </c>
      <c r="K7">
        <v>539600</v>
      </c>
      <c r="L7">
        <f ca="1" t="shared" si="0"/>
        <v>0</v>
      </c>
    </row>
    <row r="8" spans="1:12">
      <c r="A8" t="s">
        <v>90</v>
      </c>
      <c r="B8">
        <v>376700</v>
      </c>
      <c r="C8" t="s">
        <v>120</v>
      </c>
      <c r="H8" t="s">
        <v>100</v>
      </c>
      <c r="I8" s="3">
        <f ca="1">SUMIF(A:B,H8,B:B)</f>
        <v>1000000</v>
      </c>
      <c r="J8" t="s">
        <v>100</v>
      </c>
      <c r="K8">
        <v>1000000</v>
      </c>
      <c r="L8">
        <f ca="1" t="shared" si="0"/>
        <v>0</v>
      </c>
    </row>
    <row r="9" spans="1:12">
      <c r="A9" t="s">
        <v>93</v>
      </c>
      <c r="B9">
        <v>1000000</v>
      </c>
      <c r="C9" t="s">
        <v>120</v>
      </c>
      <c r="H9" t="s">
        <v>69</v>
      </c>
      <c r="I9" s="3">
        <f ca="1">SUMIF(A:B,H9,B:B)</f>
        <v>1500000</v>
      </c>
      <c r="J9" t="s">
        <v>69</v>
      </c>
      <c r="K9">
        <v>1500000</v>
      </c>
      <c r="L9">
        <f ca="1" t="shared" si="0"/>
        <v>0</v>
      </c>
    </row>
    <row r="10" spans="1:12">
      <c r="A10" t="s">
        <v>94</v>
      </c>
      <c r="B10">
        <v>916300</v>
      </c>
      <c r="C10" t="s">
        <v>120</v>
      </c>
      <c r="H10" t="s">
        <v>71</v>
      </c>
      <c r="I10" s="3">
        <f ca="1">SUMIF(A:B,H10,B:B)</f>
        <v>451100</v>
      </c>
      <c r="J10" t="s">
        <v>71</v>
      </c>
      <c r="K10">
        <v>451100</v>
      </c>
      <c r="L10">
        <f ca="1" t="shared" si="0"/>
        <v>0</v>
      </c>
    </row>
    <row r="11" spans="1:12">
      <c r="A11" t="s">
        <v>74</v>
      </c>
      <c r="B11">
        <v>746900</v>
      </c>
      <c r="C11" t="s">
        <v>120</v>
      </c>
      <c r="H11" t="s">
        <v>101</v>
      </c>
      <c r="I11" s="3">
        <f ca="1">SUMIF(A:B,H11,B:B)</f>
        <v>709500</v>
      </c>
      <c r="J11" t="s">
        <v>101</v>
      </c>
      <c r="K11">
        <v>709500</v>
      </c>
      <c r="L11">
        <f ca="1" t="shared" si="0"/>
        <v>0</v>
      </c>
    </row>
    <row r="12" spans="1:12">
      <c r="A12" t="s">
        <v>98</v>
      </c>
      <c r="B12">
        <v>1108000</v>
      </c>
      <c r="C12" t="s">
        <v>120</v>
      </c>
      <c r="H12" t="s">
        <v>104</v>
      </c>
      <c r="I12" s="3">
        <f ca="1">SUMIF(A:B,H12,B:B)</f>
        <v>1261600</v>
      </c>
      <c r="J12" t="s">
        <v>104</v>
      </c>
      <c r="K12">
        <v>1261600</v>
      </c>
      <c r="L12">
        <f ca="1" t="shared" si="0"/>
        <v>0</v>
      </c>
    </row>
    <row r="13" spans="1:12">
      <c r="A13" t="s">
        <v>100</v>
      </c>
      <c r="B13">
        <v>1000000</v>
      </c>
      <c r="C13" t="s">
        <v>120</v>
      </c>
      <c r="H13" t="s">
        <v>23</v>
      </c>
      <c r="I13" s="3">
        <f ca="1">SUMIF(A:B,H13,B:B)</f>
        <v>1228700</v>
      </c>
      <c r="J13" t="s">
        <v>23</v>
      </c>
      <c r="K13">
        <v>1228700</v>
      </c>
      <c r="L13">
        <f ca="1" t="shared" si="0"/>
        <v>0</v>
      </c>
    </row>
    <row r="14" spans="1:12">
      <c r="A14" t="s">
        <v>101</v>
      </c>
      <c r="B14">
        <v>709500</v>
      </c>
      <c r="C14" t="s">
        <v>120</v>
      </c>
      <c r="H14" t="s">
        <v>105</v>
      </c>
      <c r="I14" s="3">
        <f ca="1">SUMIF(A:B,H14,B:B)</f>
        <v>1000000</v>
      </c>
      <c r="J14" t="s">
        <v>105</v>
      </c>
      <c r="K14">
        <v>1000000</v>
      </c>
      <c r="L14">
        <f ca="1" t="shared" si="0"/>
        <v>0</v>
      </c>
    </row>
    <row r="15" spans="1:12">
      <c r="A15" t="s">
        <v>102</v>
      </c>
      <c r="B15">
        <v>885800</v>
      </c>
      <c r="C15" t="s">
        <v>120</v>
      </c>
      <c r="H15" t="s">
        <v>54</v>
      </c>
      <c r="I15" s="3">
        <f ca="1">SUMIF(A:B,H15,B:B)</f>
        <v>873500</v>
      </c>
      <c r="J15" t="s">
        <v>54</v>
      </c>
      <c r="K15">
        <v>873500</v>
      </c>
      <c r="L15">
        <f ca="1" t="shared" si="0"/>
        <v>0</v>
      </c>
    </row>
    <row r="16" spans="1:12">
      <c r="A16" t="s">
        <v>54</v>
      </c>
      <c r="B16">
        <v>814600</v>
      </c>
      <c r="C16" t="s">
        <v>120</v>
      </c>
      <c r="H16" t="s">
        <v>53</v>
      </c>
      <c r="I16" s="3">
        <f ca="1">SUMIF(A:B,H16,B:B)</f>
        <v>117000</v>
      </c>
      <c r="J16" t="s">
        <v>53</v>
      </c>
      <c r="K16">
        <v>117000</v>
      </c>
      <c r="L16">
        <f ca="1" t="shared" si="0"/>
        <v>0</v>
      </c>
    </row>
    <row r="17" spans="1:12">
      <c r="A17" t="s">
        <v>103</v>
      </c>
      <c r="B17">
        <v>524900</v>
      </c>
      <c r="C17" t="s">
        <v>120</v>
      </c>
      <c r="H17" t="s">
        <v>55</v>
      </c>
      <c r="I17" s="3">
        <f ca="1">SUMIF(A:B,H17,B:B)</f>
        <v>58500</v>
      </c>
      <c r="J17" t="s">
        <v>55</v>
      </c>
      <c r="K17">
        <v>58500</v>
      </c>
      <c r="L17">
        <f ca="1" t="shared" si="0"/>
        <v>0</v>
      </c>
    </row>
    <row r="18" spans="1:12">
      <c r="A18" t="s">
        <v>104</v>
      </c>
      <c r="B18">
        <v>1261600</v>
      </c>
      <c r="C18" t="s">
        <v>120</v>
      </c>
      <c r="H18" t="s">
        <v>93</v>
      </c>
      <c r="I18" s="3">
        <f ca="1">SUMIF(A:B,H18,B:B)</f>
        <v>1000000</v>
      </c>
      <c r="J18" t="s">
        <v>93</v>
      </c>
      <c r="K18">
        <v>1000000</v>
      </c>
      <c r="L18">
        <f ca="1" t="shared" si="0"/>
        <v>0</v>
      </c>
    </row>
    <row r="19" spans="1:12">
      <c r="A19" t="s">
        <v>105</v>
      </c>
      <c r="B19">
        <v>1000000</v>
      </c>
      <c r="C19" t="s">
        <v>120</v>
      </c>
      <c r="H19" t="s">
        <v>88</v>
      </c>
      <c r="I19" s="3">
        <f ca="1">SUMIF(A:B,H19,B:B)</f>
        <v>974200</v>
      </c>
      <c r="J19" t="s">
        <v>88</v>
      </c>
      <c r="K19">
        <v>974200</v>
      </c>
      <c r="L19">
        <f ca="1" t="shared" si="0"/>
        <v>0</v>
      </c>
    </row>
    <row r="20" spans="1:12">
      <c r="A20" t="s">
        <v>23</v>
      </c>
      <c r="B20">
        <v>1228700</v>
      </c>
      <c r="C20" t="s">
        <v>120</v>
      </c>
      <c r="H20" t="s">
        <v>78</v>
      </c>
      <c r="I20" s="3">
        <f ca="1">SUMIF(A:B,H20,B:B)</f>
        <v>1100000</v>
      </c>
      <c r="J20" t="s">
        <v>78</v>
      </c>
      <c r="K20">
        <v>1100000</v>
      </c>
      <c r="L20">
        <f ca="1" t="shared" si="0"/>
        <v>0</v>
      </c>
    </row>
    <row r="21" spans="1:12">
      <c r="A21" t="s">
        <v>107</v>
      </c>
      <c r="B21">
        <v>683100</v>
      </c>
      <c r="C21" t="s">
        <v>120</v>
      </c>
      <c r="H21" t="s">
        <v>81</v>
      </c>
      <c r="I21" s="3">
        <f ca="1">SUMIF(A:B,H21,B:B)</f>
        <v>532400</v>
      </c>
      <c r="J21" t="s">
        <v>81</v>
      </c>
      <c r="K21">
        <v>532400</v>
      </c>
      <c r="L21">
        <f ca="1" t="shared" si="0"/>
        <v>0</v>
      </c>
    </row>
    <row r="22" spans="1:12">
      <c r="A22" t="s">
        <v>108</v>
      </c>
      <c r="B22">
        <v>963500</v>
      </c>
      <c r="C22" t="s">
        <v>120</v>
      </c>
      <c r="H22" t="s">
        <v>59</v>
      </c>
      <c r="I22" s="3">
        <f ca="1">SUMIF(A:B,H22,B:B)</f>
        <v>195400</v>
      </c>
      <c r="J22" t="s">
        <v>59</v>
      </c>
      <c r="K22">
        <v>195400</v>
      </c>
      <c r="L22">
        <f ca="1" t="shared" si="0"/>
        <v>0</v>
      </c>
    </row>
    <row r="23" spans="1:12">
      <c r="A23" t="s">
        <v>110</v>
      </c>
      <c r="B23">
        <v>1000000</v>
      </c>
      <c r="C23" t="s">
        <v>120</v>
      </c>
      <c r="H23" t="s">
        <v>110</v>
      </c>
      <c r="I23" s="3">
        <f ca="1">SUMIF(A:B,H23,B:B)</f>
        <v>1000000</v>
      </c>
      <c r="J23" t="s">
        <v>110</v>
      </c>
      <c r="K23">
        <v>1000000</v>
      </c>
      <c r="L23">
        <f ca="1" t="shared" si="0"/>
        <v>0</v>
      </c>
    </row>
    <row r="24" spans="1:12">
      <c r="A24" t="s">
        <v>111</v>
      </c>
      <c r="B24">
        <v>58800</v>
      </c>
      <c r="C24" t="s">
        <v>120</v>
      </c>
      <c r="H24" t="s">
        <v>94</v>
      </c>
      <c r="I24" s="3">
        <f ca="1">SUMIF(A:B,H24,B:B)</f>
        <v>916300</v>
      </c>
      <c r="J24" t="s">
        <v>94</v>
      </c>
      <c r="K24">
        <v>916300</v>
      </c>
      <c r="L24">
        <f ca="1" t="shared" si="0"/>
        <v>0</v>
      </c>
    </row>
    <row r="25" spans="1:12">
      <c r="A25" t="s">
        <v>112</v>
      </c>
      <c r="B25">
        <v>923900</v>
      </c>
      <c r="C25" t="s">
        <v>120</v>
      </c>
      <c r="H25" t="s">
        <v>60</v>
      </c>
      <c r="I25" s="3">
        <f ca="1">SUMIF(A:B,H25,B:B)</f>
        <v>975300</v>
      </c>
      <c r="J25" t="s">
        <v>60</v>
      </c>
      <c r="K25">
        <v>975300</v>
      </c>
      <c r="L25">
        <f ca="1" t="shared" si="0"/>
        <v>0</v>
      </c>
    </row>
    <row r="26" spans="1:12">
      <c r="A26" t="s">
        <v>115</v>
      </c>
      <c r="B26">
        <v>207000</v>
      </c>
      <c r="C26" t="s">
        <v>120</v>
      </c>
      <c r="H26" t="s">
        <v>107</v>
      </c>
      <c r="I26" s="3">
        <f ca="1">SUMIF(A:B,H26,B:B)</f>
        <v>683100</v>
      </c>
      <c r="J26" t="s">
        <v>107</v>
      </c>
      <c r="K26">
        <v>683100</v>
      </c>
      <c r="L26">
        <f ca="1" t="shared" si="0"/>
        <v>0</v>
      </c>
    </row>
    <row r="27" spans="1:12">
      <c r="A27" t="s">
        <v>117</v>
      </c>
      <c r="B27">
        <v>1200000</v>
      </c>
      <c r="C27" t="s">
        <v>120</v>
      </c>
      <c r="H27" t="s">
        <v>108</v>
      </c>
      <c r="I27" s="3">
        <f ca="1">SUMIF(A:B,H27,B:B)</f>
        <v>963500</v>
      </c>
      <c r="J27" t="s">
        <v>108</v>
      </c>
      <c r="K27">
        <v>963500</v>
      </c>
      <c r="L27">
        <f ca="1" t="shared" si="0"/>
        <v>0</v>
      </c>
    </row>
    <row r="28" spans="1:12">
      <c r="A28" t="s">
        <v>118</v>
      </c>
      <c r="B28">
        <v>1022500</v>
      </c>
      <c r="C28" t="s">
        <v>120</v>
      </c>
      <c r="H28" t="s">
        <v>111</v>
      </c>
      <c r="I28" s="3">
        <f ca="1">SUMIF(A:B,H28,B:B)</f>
        <v>58800</v>
      </c>
      <c r="J28" t="s">
        <v>111</v>
      </c>
      <c r="K28">
        <v>58800</v>
      </c>
      <c r="L28">
        <f ca="1" t="shared" si="0"/>
        <v>0</v>
      </c>
    </row>
    <row r="29" spans="1:12">
      <c r="A29" t="s">
        <v>119</v>
      </c>
      <c r="B29">
        <v>1418100</v>
      </c>
      <c r="C29" t="s">
        <v>120</v>
      </c>
      <c r="H29" t="s">
        <v>115</v>
      </c>
      <c r="I29" s="3">
        <f ca="1">SUMIF(A:B,H29,B:B)</f>
        <v>207000</v>
      </c>
      <c r="J29" t="s">
        <v>115</v>
      </c>
      <c r="K29">
        <v>207000</v>
      </c>
      <c r="L29">
        <f ca="1" t="shared" si="0"/>
        <v>0</v>
      </c>
    </row>
    <row r="30" spans="1:12">
      <c r="A30" t="s">
        <v>50</v>
      </c>
      <c r="B30">
        <v>84200</v>
      </c>
      <c r="C30" t="s">
        <v>121</v>
      </c>
      <c r="H30" t="s">
        <v>50</v>
      </c>
      <c r="I30" s="3">
        <f ca="1">SUMIF(A:B,H30,B:B)</f>
        <v>84200</v>
      </c>
      <c r="J30" t="s">
        <v>50</v>
      </c>
      <c r="K30">
        <v>84200</v>
      </c>
      <c r="L30">
        <f ca="1" t="shared" si="0"/>
        <v>0</v>
      </c>
    </row>
    <row r="31" spans="1:12">
      <c r="A31" t="s">
        <v>52</v>
      </c>
      <c r="B31">
        <v>1000000</v>
      </c>
      <c r="C31" t="s">
        <v>121</v>
      </c>
      <c r="H31" t="s">
        <v>90</v>
      </c>
      <c r="I31" s="3">
        <f ca="1">SUMIF(A:B,H31,B:B)</f>
        <v>376700</v>
      </c>
      <c r="J31" t="s">
        <v>90</v>
      </c>
      <c r="K31">
        <v>376700</v>
      </c>
      <c r="L31">
        <f ca="1" t="shared" si="0"/>
        <v>0</v>
      </c>
    </row>
    <row r="32" spans="1:12">
      <c r="A32" t="s">
        <v>53</v>
      </c>
      <c r="B32">
        <v>117000</v>
      </c>
      <c r="C32" t="s">
        <v>121</v>
      </c>
      <c r="H32" t="s">
        <v>58</v>
      </c>
      <c r="I32" s="3">
        <f ca="1">SUMIF(A:B,H32,B:B)</f>
        <v>367700</v>
      </c>
      <c r="J32" t="s">
        <v>58</v>
      </c>
      <c r="K32">
        <v>367700</v>
      </c>
      <c r="L32">
        <f ca="1" t="shared" si="0"/>
        <v>0</v>
      </c>
    </row>
    <row r="33" spans="1:12">
      <c r="A33" t="s">
        <v>54</v>
      </c>
      <c r="B33">
        <v>58900</v>
      </c>
      <c r="C33" t="s">
        <v>121</v>
      </c>
      <c r="H33" t="s">
        <v>117</v>
      </c>
      <c r="I33" s="3">
        <f ca="1">SUMIF(A:B,H33,B:B)</f>
        <v>1200000</v>
      </c>
      <c r="J33" t="s">
        <v>117</v>
      </c>
      <c r="K33">
        <v>1200000</v>
      </c>
      <c r="L33">
        <f ca="1" t="shared" si="0"/>
        <v>0</v>
      </c>
    </row>
    <row r="34" spans="1:12">
      <c r="A34" t="s">
        <v>55</v>
      </c>
      <c r="B34">
        <v>58500</v>
      </c>
      <c r="C34" t="s">
        <v>121</v>
      </c>
      <c r="H34" t="s">
        <v>62</v>
      </c>
      <c r="I34" s="3">
        <f ca="1">SUMIF(A:B,H34,B:B)</f>
        <v>65400</v>
      </c>
      <c r="J34" t="s">
        <v>62</v>
      </c>
      <c r="K34">
        <v>65400</v>
      </c>
      <c r="L34">
        <f ca="1" t="shared" si="0"/>
        <v>0</v>
      </c>
    </row>
    <row r="35" spans="1:12">
      <c r="A35" t="s">
        <v>56</v>
      </c>
      <c r="B35">
        <v>139400</v>
      </c>
      <c r="C35" t="s">
        <v>121</v>
      </c>
      <c r="H35" t="s">
        <v>103</v>
      </c>
      <c r="I35" s="3">
        <f ca="1">SUMIF(A:B,H35,B:B)</f>
        <v>524900</v>
      </c>
      <c r="J35" t="s">
        <v>103</v>
      </c>
      <c r="K35">
        <v>524900</v>
      </c>
      <c r="L35">
        <f ca="1" t="shared" si="0"/>
        <v>0</v>
      </c>
    </row>
    <row r="36" spans="1:12">
      <c r="A36" s="1" t="s">
        <v>58</v>
      </c>
      <c r="B36">
        <v>367700</v>
      </c>
      <c r="C36" t="s">
        <v>121</v>
      </c>
      <c r="H36" t="s">
        <v>70</v>
      </c>
      <c r="I36" s="3">
        <f ca="1">SUMIF(A:B,H36,B:B)</f>
        <v>1000000</v>
      </c>
      <c r="J36" t="s">
        <v>70</v>
      </c>
      <c r="K36">
        <v>1000000</v>
      </c>
      <c r="L36">
        <f ca="1" t="shared" si="0"/>
        <v>0</v>
      </c>
    </row>
    <row r="37" spans="1:12">
      <c r="A37" s="1" t="s">
        <v>59</v>
      </c>
      <c r="B37">
        <v>195400</v>
      </c>
      <c r="C37" t="s">
        <v>121</v>
      </c>
      <c r="H37" t="s">
        <v>85</v>
      </c>
      <c r="I37" s="3">
        <f ca="1">SUMIF(A:B,H37,B:B)</f>
        <v>168400</v>
      </c>
      <c r="J37" t="s">
        <v>85</v>
      </c>
      <c r="K37">
        <v>168400</v>
      </c>
      <c r="L37">
        <f ca="1" t="shared" si="0"/>
        <v>0</v>
      </c>
    </row>
    <row r="38" spans="1:12">
      <c r="A38" s="1" t="s">
        <v>60</v>
      </c>
      <c r="B38">
        <v>975300</v>
      </c>
      <c r="C38" t="s">
        <v>121</v>
      </c>
      <c r="H38" t="s">
        <v>86</v>
      </c>
      <c r="I38" s="3">
        <f ca="1">SUMIF(A:B,H38,B:B)</f>
        <v>105200</v>
      </c>
      <c r="J38" t="s">
        <v>86</v>
      </c>
      <c r="K38">
        <v>105200</v>
      </c>
      <c r="L38">
        <f ca="1" t="shared" si="0"/>
        <v>0</v>
      </c>
    </row>
    <row r="39" spans="1:12">
      <c r="A39" s="1" t="s">
        <v>61</v>
      </c>
      <c r="B39">
        <v>539600</v>
      </c>
      <c r="C39" t="s">
        <v>121</v>
      </c>
      <c r="H39" t="s">
        <v>21</v>
      </c>
      <c r="I39" s="3">
        <f ca="1">SUMIF(A:B,H39,B:B)</f>
        <v>1500000</v>
      </c>
      <c r="J39" t="s">
        <v>21</v>
      </c>
      <c r="K39">
        <v>1500000</v>
      </c>
      <c r="L39">
        <f ca="1" t="shared" si="0"/>
        <v>0</v>
      </c>
    </row>
    <row r="40" spans="1:12">
      <c r="A40" s="1" t="s">
        <v>62</v>
      </c>
      <c r="B40">
        <v>65400</v>
      </c>
      <c r="C40" t="s">
        <v>121</v>
      </c>
      <c r="H40" t="s">
        <v>112</v>
      </c>
      <c r="I40" s="3">
        <f ca="1">SUMIF(A:B,H40,B:B)</f>
        <v>923900</v>
      </c>
      <c r="J40" t="s">
        <v>112</v>
      </c>
      <c r="K40">
        <v>923900</v>
      </c>
      <c r="L40">
        <f ca="1" t="shared" si="0"/>
        <v>0</v>
      </c>
    </row>
    <row r="41" spans="1:12">
      <c r="A41" t="s">
        <v>67</v>
      </c>
      <c r="B41">
        <v>222100</v>
      </c>
      <c r="C41" t="s">
        <v>122</v>
      </c>
      <c r="H41" t="s">
        <v>102</v>
      </c>
      <c r="I41" s="3">
        <f ca="1">SUMIF(A:B,H41,B:B)</f>
        <v>885800</v>
      </c>
      <c r="J41" t="s">
        <v>102</v>
      </c>
      <c r="K41">
        <v>885800</v>
      </c>
      <c r="L41">
        <f ca="1" t="shared" si="0"/>
        <v>0</v>
      </c>
    </row>
    <row r="42" spans="1:12">
      <c r="A42" t="s">
        <v>21</v>
      </c>
      <c r="B42">
        <v>1300000</v>
      </c>
      <c r="C42" t="s">
        <v>122</v>
      </c>
      <c r="H42" t="s">
        <v>72</v>
      </c>
      <c r="I42" s="3">
        <f ca="1">SUMIF(A:B,H42,B:B)</f>
        <v>1000000</v>
      </c>
      <c r="J42" t="s">
        <v>72</v>
      </c>
      <c r="K42">
        <v>1000000</v>
      </c>
      <c r="L42">
        <f ca="1" t="shared" si="0"/>
        <v>0</v>
      </c>
    </row>
    <row r="43" spans="1:12">
      <c r="A43" t="s">
        <v>69</v>
      </c>
      <c r="B43">
        <v>1000000</v>
      </c>
      <c r="C43" t="s">
        <v>122</v>
      </c>
      <c r="H43" t="s">
        <v>73</v>
      </c>
      <c r="I43" s="3">
        <f ca="1">SUMIF(A:B,H43,B:B)</f>
        <v>1200000</v>
      </c>
      <c r="J43" t="s">
        <v>73</v>
      </c>
      <c r="K43">
        <v>1200000</v>
      </c>
      <c r="L43">
        <f ca="1" t="shared" si="0"/>
        <v>0</v>
      </c>
    </row>
    <row r="44" spans="1:12">
      <c r="A44" t="s">
        <v>70</v>
      </c>
      <c r="B44">
        <v>1000000</v>
      </c>
      <c r="C44" t="s">
        <v>122</v>
      </c>
      <c r="H44" t="s">
        <v>118</v>
      </c>
      <c r="I44" s="3">
        <f ca="1">SUMIF(A:B,H44,B:B)</f>
        <v>1022500</v>
      </c>
      <c r="J44" t="s">
        <v>118</v>
      </c>
      <c r="K44">
        <v>1022500</v>
      </c>
      <c r="L44">
        <f ca="1" t="shared" si="0"/>
        <v>0</v>
      </c>
    </row>
    <row r="45" spans="1:12">
      <c r="A45" t="s">
        <v>71</v>
      </c>
      <c r="B45">
        <v>451100</v>
      </c>
      <c r="C45" t="s">
        <v>122</v>
      </c>
      <c r="H45" t="s">
        <v>119</v>
      </c>
      <c r="I45" s="3">
        <f ca="1">SUMIF(A:B,H45,B:B)</f>
        <v>1418100</v>
      </c>
      <c r="J45" t="s">
        <v>119</v>
      </c>
      <c r="K45">
        <v>1418100</v>
      </c>
      <c r="L45">
        <f ca="1" t="shared" si="0"/>
        <v>0</v>
      </c>
    </row>
    <row r="46" spans="1:3">
      <c r="A46" t="s">
        <v>72</v>
      </c>
      <c r="B46">
        <v>1000000</v>
      </c>
      <c r="C46" t="s">
        <v>122</v>
      </c>
    </row>
    <row r="47" spans="1:3">
      <c r="A47" t="s">
        <v>73</v>
      </c>
      <c r="B47">
        <v>1200000</v>
      </c>
      <c r="C47" t="s">
        <v>122</v>
      </c>
    </row>
    <row r="48" spans="1:3">
      <c r="A48" t="s">
        <v>74</v>
      </c>
      <c r="B48">
        <v>473700</v>
      </c>
      <c r="C48" t="s">
        <v>122</v>
      </c>
    </row>
    <row r="49" spans="1:3">
      <c r="A49" s="4" t="s">
        <v>75</v>
      </c>
      <c r="B49" s="5">
        <v>65700</v>
      </c>
      <c r="C49" t="s">
        <v>122</v>
      </c>
    </row>
  </sheetData>
  <sortState ref="H1:I69">
    <sortCondition ref="H1:H69"/>
  </sortState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F16" sqref="F16"/>
    </sheetView>
  </sheetViews>
  <sheetFormatPr defaultColWidth="9" defaultRowHeight="13.5" outlineLevelCol="1"/>
  <sheetData>
    <row r="1" spans="1:2">
      <c r="A1" s="1" t="s">
        <v>11</v>
      </c>
      <c r="B1">
        <v>1</v>
      </c>
    </row>
    <row r="2" spans="1:2">
      <c r="A2" s="1" t="s">
        <v>123</v>
      </c>
      <c r="B2">
        <v>2</v>
      </c>
    </row>
    <row r="3" spans="1:2">
      <c r="A3" s="1" t="s">
        <v>124</v>
      </c>
      <c r="B3">
        <v>3</v>
      </c>
    </row>
    <row r="4" spans="1:2">
      <c r="A4" s="1" t="s">
        <v>125</v>
      </c>
      <c r="B4">
        <v>4</v>
      </c>
    </row>
    <row r="5" spans="1:2">
      <c r="A5" s="1" t="s">
        <v>126</v>
      </c>
      <c r="B5">
        <v>5</v>
      </c>
    </row>
    <row r="6" spans="1:2">
      <c r="A6" s="1" t="s">
        <v>35</v>
      </c>
      <c r="B6">
        <v>6</v>
      </c>
    </row>
    <row r="7" spans="1:2">
      <c r="A7" s="1" t="s">
        <v>127</v>
      </c>
      <c r="B7">
        <v>7</v>
      </c>
    </row>
    <row r="8" spans="1:2">
      <c r="A8" s="1" t="s">
        <v>57</v>
      </c>
      <c r="B8">
        <v>8</v>
      </c>
    </row>
    <row r="9" spans="1:2">
      <c r="A9" s="1" t="s">
        <v>38</v>
      </c>
      <c r="B9">
        <v>9</v>
      </c>
    </row>
    <row r="10" spans="1:2">
      <c r="A10" s="1" t="s">
        <v>114</v>
      </c>
      <c r="B10">
        <v>10</v>
      </c>
    </row>
    <row r="11" spans="1:2">
      <c r="A11" s="1" t="s">
        <v>40</v>
      </c>
      <c r="B11">
        <v>11</v>
      </c>
    </row>
    <row r="12" spans="1:2">
      <c r="A12" s="1" t="s">
        <v>128</v>
      </c>
      <c r="B12">
        <v>12</v>
      </c>
    </row>
    <row r="13" spans="1:2">
      <c r="A13" s="1" t="s">
        <v>129</v>
      </c>
      <c r="B13">
        <v>13</v>
      </c>
    </row>
    <row r="14" spans="1:2">
      <c r="A14" s="1" t="s">
        <v>130</v>
      </c>
      <c r="B14">
        <v>14</v>
      </c>
    </row>
    <row r="15" spans="1:2">
      <c r="A15" s="1" t="s">
        <v>42</v>
      </c>
      <c r="B15">
        <v>15</v>
      </c>
    </row>
    <row r="16" spans="1:2">
      <c r="A16" s="2" t="s">
        <v>131</v>
      </c>
      <c r="B16">
        <v>16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平台</vt:lpstr>
      <vt:lpstr>进口</vt:lpstr>
      <vt:lpstr>出口</vt:lpstr>
      <vt:lpstr>服务外包</vt:lpstr>
      <vt:lpstr>检验</vt:lpstr>
      <vt:lpstr>区域编码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2006-09-18T08:00:00Z</dcterms:created>
  <dcterms:modified xsi:type="dcterms:W3CDTF">2022-12-09T16:54:40Z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